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https://ccsfundraising-my.sharepoint.com/personal/clentz_ccsfundraising_com/Documents/"/>
    </mc:Choice>
  </mc:AlternateContent>
  <xr:revisionPtr revIDLastSave="0" documentId="8_{D64FCA45-8B40-694A-A5D8-9FF97E11B1B4}" xr6:coauthVersionLast="47" xr6:coauthVersionMax="47" xr10:uidLastSave="{00000000-0000-0000-0000-000000000000}"/>
  <bookViews>
    <workbookView xWindow="0" yWindow="760" windowWidth="30240" windowHeight="17740" xr2:uid="{EF7A2B86-1563-4136-8A28-05A0B27A96B0}"/>
  </bookViews>
  <sheets>
    <sheet name="1 Top Donors" sheetId="1" r:id="rId1"/>
    <sheet name="2 Method" sheetId="2" r:id="rId2"/>
    <sheet name="3 Table of Donors" sheetId="4" r:id="rId3"/>
    <sheet name="4 Make a Timeline!"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6" l="1"/>
  <c r="Q14" i="6"/>
  <c r="Q13" i="6"/>
  <c r="J84" i="1" l="1"/>
  <c r="J83" i="1"/>
  <c r="Q10" i="6" l="1"/>
  <c r="Q11" i="6"/>
  <c r="Q12"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9" i="6"/>
  <c r="F54" i="6"/>
  <c r="G54" i="6"/>
  <c r="H54" i="6"/>
  <c r="I54" i="6"/>
  <c r="J54" i="6"/>
  <c r="K54" i="6"/>
  <c r="L54" i="6"/>
  <c r="M54" i="6"/>
  <c r="N54" i="6"/>
  <c r="O54" i="6"/>
  <c r="P54" i="6"/>
  <c r="E54" i="6"/>
  <c r="D17" i="4"/>
  <c r="D23" i="4"/>
  <c r="G23" i="4"/>
  <c r="F23" i="4"/>
  <c r="I18" i="2"/>
  <c r="Q54" i="6" l="1"/>
  <c r="D24" i="4"/>
  <c r="E10" i="4" s="1"/>
  <c r="E18" i="2"/>
  <c r="F18" i="2"/>
  <c r="G18" i="2"/>
  <c r="D18" i="2"/>
  <c r="E17" i="4" l="1"/>
  <c r="J85" i="1"/>
  <c r="K9" i="2" s="1"/>
  <c r="J86" i="1" l="1"/>
  <c r="K8" i="2"/>
  <c r="K7" i="2"/>
  <c r="J82" i="1"/>
  <c r="C17" i="4"/>
  <c r="C23" i="4"/>
  <c r="G16" i="4"/>
  <c r="G15" i="4"/>
  <c r="G14" i="4"/>
  <c r="G13" i="4"/>
  <c r="G12" i="4"/>
  <c r="G11" i="4"/>
  <c r="G10" i="4"/>
  <c r="F16" i="4"/>
  <c r="F15" i="4"/>
  <c r="F14" i="4"/>
  <c r="F13" i="4"/>
  <c r="F12" i="4"/>
  <c r="F11" i="4"/>
  <c r="F10" i="4"/>
  <c r="G17" i="4" l="1"/>
  <c r="G24" i="4" s="1"/>
  <c r="E14" i="4"/>
  <c r="C24" i="4"/>
  <c r="F17" i="4"/>
  <c r="F24" i="4" s="1"/>
  <c r="H17" i="4" l="1"/>
  <c r="E12" i="4"/>
  <c r="E11" i="4"/>
  <c r="E16" i="4"/>
  <c r="E19" i="4"/>
  <c r="E22" i="4"/>
  <c r="E18" i="4"/>
  <c r="E23" i="4"/>
  <c r="E21" i="4"/>
  <c r="E20" i="4"/>
  <c r="E15" i="4"/>
  <c r="E13" i="4"/>
  <c r="H13" i="4" l="1"/>
  <c r="H14" i="4"/>
  <c r="H16" i="4"/>
  <c r="H12" i="4"/>
  <c r="H15" i="4"/>
  <c r="H19" i="4"/>
  <c r="H21" i="4"/>
  <c r="H20" i="4"/>
  <c r="H22" i="4"/>
  <c r="H11" i="4"/>
  <c r="H18" i="4"/>
  <c r="H23" i="4"/>
  <c r="H10" i="4"/>
</calcChain>
</file>

<file path=xl/sharedStrings.xml><?xml version="1.0" encoding="utf-8"?>
<sst xmlns="http://schemas.openxmlformats.org/spreadsheetml/2006/main" count="143" uniqueCount="88">
  <si>
    <r>
      <t xml:space="preserve">Compile a list of donors (individuals, corporations, and foundations)  with the potential to give </t>
    </r>
    <r>
      <rPr>
        <b/>
        <sz val="11"/>
        <color rgb="FF545454"/>
        <rFont val="Karla Regular"/>
      </rPr>
      <t>$10K</t>
    </r>
    <r>
      <rPr>
        <sz val="11"/>
        <color rgb="FF545454"/>
        <rFont val="Karla Regular"/>
      </rPr>
      <t>+ next year. Prospects include donors who have given $5K+ in the past and donors who have scored highly on your wealth screening ratings. Pull their donor information and past giving and populate columns C-H.</t>
    </r>
  </si>
  <si>
    <r>
      <t xml:space="preserve">Based on past giving and your relationship with the donor, determine a potential request amount and likely gift amount for 2024 in columns I and J. </t>
    </r>
    <r>
      <rPr>
        <b/>
        <sz val="11"/>
        <color rgb="FF545454"/>
        <rFont val="Karla Regular"/>
      </rPr>
      <t xml:space="preserve">Remember to set sight-raising request amounts higher than the likely/projected gift amount. </t>
    </r>
    <r>
      <rPr>
        <sz val="11"/>
        <color rgb="FF545454"/>
        <rFont val="Karla Regular"/>
      </rPr>
      <t xml:space="preserve">Enter in the solicitation method from the drop down menu in colum K: individual major gift request, foundation grant, or corporate giving. </t>
    </r>
    <r>
      <rPr>
        <b/>
        <sz val="11"/>
        <color rgb="FF545454"/>
        <rFont val="Karla Regular"/>
      </rPr>
      <t>Tabs 2 and 3 will autopopulate with this info.</t>
    </r>
  </si>
  <si>
    <t>Don't know what to project for your major donors? Call them! See CCS's guidance on speaking to donors here:
https://ccsfundraising.com/fundraising-forecasting/</t>
  </si>
  <si>
    <t>DONOR INFO</t>
  </si>
  <si>
    <t>PAST GIVING</t>
  </si>
  <si>
    <t>PROJECTED GIVING</t>
  </si>
  <si>
    <t xml:space="preserve">Donor ID </t>
  </si>
  <si>
    <t>Donor Name</t>
  </si>
  <si>
    <t>2020 Giving</t>
  </si>
  <si>
    <t>2021 Giving</t>
  </si>
  <si>
    <t>2022 Giving</t>
  </si>
  <si>
    <t xml:space="preserve">2023 Giving </t>
  </si>
  <si>
    <t>2024 Request Amount</t>
  </si>
  <si>
    <t>Likely 2024 Gift</t>
  </si>
  <si>
    <t>Solicitation Method</t>
  </si>
  <si>
    <t>Notes</t>
  </si>
  <si>
    <t>Foundation Grant Application</t>
  </si>
  <si>
    <t>Individual Major Gift Solicitation</t>
  </si>
  <si>
    <t>Corporate Giving</t>
  </si>
  <si>
    <t>Other</t>
  </si>
  <si>
    <t>TOTAL</t>
  </si>
  <si>
    <t>Ind MG Solicitation</t>
  </si>
  <si>
    <t>Fdn Grant Application</t>
  </si>
  <si>
    <t xml:space="preserve">Fill in total funds raised for each method or revenue stream for the past four years in columns D-G. </t>
  </si>
  <si>
    <t>Look at your own past trends, as well as the sector-wide trends we've outlined in column H.</t>
  </si>
  <si>
    <r>
      <t>Make projections for each revenue stream in column I, referring back to the Tab 1.</t>
    </r>
    <r>
      <rPr>
        <b/>
        <sz val="11"/>
        <color rgb="FF545454"/>
        <rFont val="Karla"/>
      </rPr>
      <t>Projections for your $10K+ donors will inform projections individual major gifts, grant applications, and corporate giving.</t>
    </r>
    <r>
      <rPr>
        <sz val="11"/>
        <color rgb="FF545454"/>
        <rFont val="Karla"/>
      </rPr>
      <t xml:space="preserve"> See Tab 1, cells J81-84.</t>
    </r>
  </si>
  <si>
    <t>Method</t>
  </si>
  <si>
    <t>2020 Total</t>
  </si>
  <si>
    <t>2021 Total</t>
  </si>
  <si>
    <t>2022 Total</t>
  </si>
  <si>
    <t>2023 Total</t>
  </si>
  <si>
    <t>Current Trends</t>
  </si>
  <si>
    <t>2024 Projections</t>
  </si>
  <si>
    <t>Individual Major Gifts</t>
  </si>
  <si>
    <t>See top donor tab; depends on industry </t>
  </si>
  <si>
    <t>Direct Mail</t>
  </si>
  <si>
    <t>Trending down</t>
  </si>
  <si>
    <t>Online giving</t>
  </si>
  <si>
    <t>Trending up</t>
  </si>
  <si>
    <t>Special Events</t>
  </si>
  <si>
    <t>Bequests</t>
  </si>
  <si>
    <t>Planned Gifts</t>
  </si>
  <si>
    <t>Fill in last year's table of donors. (#DIV/0! error will dispapear as data is entered.)</t>
  </si>
  <si>
    <t>PROJECTED 2024</t>
  </si>
  <si>
    <t>The top tier ($10K+) of donors will autopoluate from the donors listed on Tab 1. Enter in the bottom tier of donors based on last year's performance and your projections for direct mail, online, and other revenue streams that relate to smaller gifts.</t>
  </si>
  <si>
    <t>Giving Level</t>
  </si>
  <si>
    <t># Donors</t>
  </si>
  <si>
    <t>Total Raised</t>
  </si>
  <si>
    <t>% Total</t>
  </si>
  <si>
    <t>$1,000,000+</t>
  </si>
  <si>
    <t>$500,000+</t>
  </si>
  <si>
    <t>$250,000+</t>
  </si>
  <si>
    <t>$100,000+</t>
  </si>
  <si>
    <t>$50,000+</t>
  </si>
  <si>
    <t>$25,000+</t>
  </si>
  <si>
    <t>$10,000+</t>
  </si>
  <si>
    <t>Total for $10,000+</t>
  </si>
  <si>
    <t>$5,000+</t>
  </si>
  <si>
    <t>$2,500+</t>
  </si>
  <si>
    <t>$1,000+</t>
  </si>
  <si>
    <t>$500+</t>
  </si>
  <si>
    <t>Less than $500</t>
  </si>
  <si>
    <t>Total for under $10,000</t>
  </si>
  <si>
    <t>Total</t>
  </si>
  <si>
    <t xml:space="preserve">Plot out when you expect to receive revenue from the methods you outlined on tab 2. Dummy data has been included as an example. In this case, this organization expects to receive most of its online revenue from a spring appeal and end of year appeal, for example.  </t>
  </si>
  <si>
    <t>Plot out the timing of the large solicitations you outlined on tab 1. If you don't know timing, use your best guess based on the timing of their last gift.</t>
  </si>
  <si>
    <t>Assign a point person to be responsible.</t>
  </si>
  <si>
    <t>Consult frequently to understand how you are performing against projections.</t>
  </si>
  <si>
    <t>Jan</t>
  </si>
  <si>
    <t>Feb</t>
  </si>
  <si>
    <t>Mar</t>
  </si>
  <si>
    <t>April</t>
  </si>
  <si>
    <t>May</t>
  </si>
  <si>
    <t>Jun</t>
  </si>
  <si>
    <t>July</t>
  </si>
  <si>
    <t>Aug</t>
  </si>
  <si>
    <t>Sep</t>
  </si>
  <si>
    <t>Oct</t>
  </si>
  <si>
    <t>Nov</t>
  </si>
  <si>
    <t>Dec</t>
  </si>
  <si>
    <t>Point Person</t>
  </si>
  <si>
    <t>Online Appeals</t>
  </si>
  <si>
    <t>Direct Mail Appeals</t>
  </si>
  <si>
    <t xml:space="preserve">Ind Major Gift </t>
  </si>
  <si>
    <t>Ind Major Gift</t>
  </si>
  <si>
    <t>Grant Application</t>
  </si>
  <si>
    <t>See top donor tab</t>
  </si>
  <si>
    <t>Flat or slight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</si>
</sst>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4">
    <font>
      <sz val="11"/>
      <color theme="1"/>
      <name val="Calibri"/>
      <family val="2"/>
      <scheme val="minor"/>
    </font>
    <font>
      <sz val="11"/>
      <color theme="1"/>
      <name val="Calibri"/>
      <family val="2"/>
      <scheme val="minor"/>
    </font>
    <font>
      <sz val="11"/>
      <color theme="1"/>
      <name val="Calibri Light"/>
      <family val="2"/>
      <scheme val="major"/>
    </font>
    <font>
      <sz val="11"/>
      <name val="Calibri Light"/>
      <family val="2"/>
      <scheme val="major"/>
    </font>
    <font>
      <sz val="8"/>
      <name val="Calibri"/>
      <family val="2"/>
      <scheme val="minor"/>
    </font>
    <font>
      <sz val="11"/>
      <color rgb="FF545454"/>
      <name val="Calibri Light"/>
      <family val="2"/>
      <scheme val="major"/>
    </font>
    <font>
      <sz val="11"/>
      <color rgb="FF545454"/>
      <name val="Karla Regular"/>
    </font>
    <font>
      <b/>
      <sz val="11"/>
      <color rgb="FF545454"/>
      <name val="Karla Regular"/>
    </font>
    <font>
      <b/>
      <sz val="11"/>
      <color rgb="FF545454"/>
      <name val="Calibri Light"/>
      <family val="2"/>
      <scheme val="major"/>
    </font>
    <font>
      <sz val="11"/>
      <color rgb="FF545454"/>
      <name val="Calibri"/>
      <family val="2"/>
      <scheme val="minor"/>
    </font>
    <font>
      <b/>
      <sz val="11"/>
      <color theme="0"/>
      <name val="Karla"/>
    </font>
    <font>
      <b/>
      <sz val="10"/>
      <color theme="0"/>
      <name val="Karla"/>
    </font>
    <font>
      <sz val="11"/>
      <color theme="3"/>
      <name val="Calibri Light"/>
      <family val="2"/>
      <scheme val="major"/>
    </font>
    <font>
      <b/>
      <sz val="11"/>
      <color rgb="FF545454"/>
      <name val="Karla"/>
    </font>
    <font>
      <sz val="11"/>
      <color rgb="FF545454"/>
      <name val="Karla"/>
    </font>
    <font>
      <sz val="11"/>
      <color theme="0"/>
      <name val="Karla"/>
    </font>
    <font>
      <b/>
      <sz val="12"/>
      <color theme="0"/>
      <name val="Karla"/>
    </font>
    <font>
      <sz val="11"/>
      <color rgb="FF545454"/>
      <name val="Karla Light"/>
    </font>
    <font>
      <sz val="10"/>
      <color rgb="FF545454"/>
      <name val="Karla Light"/>
    </font>
    <font>
      <sz val="11"/>
      <name val="Karla Regular"/>
    </font>
    <font>
      <sz val="10"/>
      <color theme="0"/>
      <name val="Karla Light"/>
    </font>
    <font>
      <b/>
      <sz val="11"/>
      <color theme="0"/>
      <name val="Karla LIGHT"/>
    </font>
    <font>
      <sz val="11"/>
      <color theme="0"/>
      <name val="Karla LIGHT"/>
    </font>
    <font>
      <b/>
      <sz val="11"/>
      <color rgb="FF545454"/>
      <name val="Karla Light"/>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1"/>
        <bgColor indexed="64"/>
      </patternFill>
    </fill>
    <fill>
      <patternFill patternType="solid">
        <fgColor theme="5"/>
        <bgColor indexed="64"/>
      </patternFill>
    </fill>
    <fill>
      <patternFill patternType="solid">
        <fgColor theme="3"/>
        <bgColor indexed="64"/>
      </patternFill>
    </fill>
    <fill>
      <patternFill patternType="solid">
        <fgColor rgb="FF65BAAF"/>
        <bgColor indexed="64"/>
      </patternFill>
    </fill>
    <fill>
      <patternFill patternType="solid">
        <fgColor rgb="FFECB22D"/>
        <bgColor indexed="64"/>
      </patternFill>
    </fill>
    <fill>
      <patternFill patternType="solid">
        <fgColor theme="0" tint="-0.499984740745262"/>
        <bgColor indexed="64"/>
      </patternFill>
    </fill>
  </fills>
  <borders count="2">
    <border>
      <left/>
      <right/>
      <top/>
      <bottom/>
      <diagonal/>
    </border>
    <border>
      <left style="thin">
        <color theme="3"/>
      </left>
      <right style="thin">
        <color theme="3"/>
      </right>
      <top style="thin">
        <color theme="3"/>
      </top>
      <bottom style="thin">
        <color theme="3"/>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0">
    <xf numFmtId="0" fontId="0" fillId="0" borderId="0" xfId="0"/>
    <xf numFmtId="0" fontId="3" fillId="2" borderId="0" xfId="0" applyFont="1" applyFill="1"/>
    <xf numFmtId="0" fontId="2" fillId="2" borderId="0" xfId="0" applyFont="1" applyFill="1"/>
    <xf numFmtId="165" fontId="2" fillId="2" borderId="0" xfId="0" applyNumberFormat="1" applyFont="1" applyFill="1"/>
    <xf numFmtId="9" fontId="2" fillId="2" borderId="0" xfId="1" applyFont="1" applyFill="1" applyAlignment="1">
      <alignment horizontal="center"/>
    </xf>
    <xf numFmtId="9" fontId="2" fillId="2" borderId="0" xfId="1" applyFont="1" applyFill="1"/>
    <xf numFmtId="0" fontId="5" fillId="2" borderId="0" xfId="0" applyFont="1" applyFill="1"/>
    <xf numFmtId="0" fontId="5" fillId="2" borderId="0" xfId="0" applyFont="1" applyFill="1" applyAlignment="1">
      <alignment wrapText="1"/>
    </xf>
    <xf numFmtId="0" fontId="8" fillId="2" borderId="0" xfId="0" applyFont="1" applyFill="1" applyAlignment="1">
      <alignment vertical="top" wrapText="1"/>
    </xf>
    <xf numFmtId="0" fontId="8" fillId="2" borderId="0" xfId="0" applyFont="1" applyFill="1"/>
    <xf numFmtId="0" fontId="9" fillId="0" borderId="0" xfId="0" applyFont="1"/>
    <xf numFmtId="0" fontId="5" fillId="2" borderId="0" xfId="0" applyFont="1" applyFill="1" applyAlignment="1">
      <alignment horizontal="center"/>
    </xf>
    <xf numFmtId="0" fontId="5" fillId="0" borderId="0" xfId="0" applyFont="1"/>
    <xf numFmtId="0" fontId="12" fillId="2" borderId="0" xfId="0" applyFont="1" applyFill="1"/>
    <xf numFmtId="0" fontId="14" fillId="2" borderId="0" xfId="0" applyFont="1" applyFill="1" applyAlignment="1">
      <alignment horizontal="left" vertical="top" wrapText="1"/>
    </xf>
    <xf numFmtId="0" fontId="14" fillId="2" borderId="0" xfId="0" applyFont="1" applyFill="1" applyAlignment="1">
      <alignment vertical="top"/>
    </xf>
    <xf numFmtId="0" fontId="14" fillId="2" borderId="0" xfId="0" applyFont="1" applyFill="1" applyAlignment="1">
      <alignment vertical="top" wrapText="1"/>
    </xf>
    <xf numFmtId="0" fontId="14" fillId="2" borderId="0" xfId="0" applyFont="1" applyFill="1"/>
    <xf numFmtId="0" fontId="14" fillId="2" borderId="0" xfId="0" applyFont="1" applyFill="1" applyAlignment="1">
      <alignment wrapText="1"/>
    </xf>
    <xf numFmtId="164" fontId="17" fillId="2" borderId="1" xfId="0" applyNumberFormat="1" applyFont="1" applyFill="1" applyBorder="1" applyAlignment="1">
      <alignment horizontal="left" vertical="center"/>
    </xf>
    <xf numFmtId="164" fontId="17" fillId="2" borderId="1" xfId="0" applyNumberFormat="1" applyFont="1" applyFill="1" applyBorder="1" applyAlignment="1">
      <alignment horizontal="center" vertical="center"/>
    </xf>
    <xf numFmtId="0" fontId="17" fillId="0" borderId="1" xfId="0" applyFont="1" applyBorder="1" applyAlignment="1">
      <alignment horizontal="left" vertical="center" wrapText="1" readingOrder="1"/>
    </xf>
    <xf numFmtId="44" fontId="17" fillId="2" borderId="1" xfId="2" applyFont="1" applyFill="1" applyBorder="1" applyAlignment="1">
      <alignment horizontal="center" vertical="center"/>
    </xf>
    <xf numFmtId="164" fontId="17" fillId="2" borderId="1" xfId="0" applyNumberFormat="1" applyFont="1" applyFill="1" applyBorder="1" applyAlignment="1">
      <alignment vertical="center"/>
    </xf>
    <xf numFmtId="164" fontId="10" fillId="4" borderId="1" xfId="0" applyNumberFormat="1" applyFont="1" applyFill="1" applyBorder="1" applyAlignment="1">
      <alignment horizontal="center" vertical="center"/>
    </xf>
    <xf numFmtId="164" fontId="15" fillId="7" borderId="1" xfId="0" applyNumberFormat="1" applyFont="1" applyFill="1" applyBorder="1" applyAlignment="1">
      <alignment vertical="center"/>
    </xf>
    <xf numFmtId="44" fontId="15" fillId="7" borderId="1" xfId="2" applyFont="1" applyFill="1" applyBorder="1" applyAlignment="1">
      <alignment vertical="center"/>
    </xf>
    <xf numFmtId="0" fontId="11"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18" fillId="2" borderId="1" xfId="0" applyFont="1" applyFill="1" applyBorder="1" applyAlignment="1">
      <alignment horizontal="center" vertical="center"/>
    </xf>
    <xf numFmtId="44" fontId="18" fillId="2" borderId="1" xfId="0" applyNumberFormat="1" applyFont="1" applyFill="1" applyBorder="1" applyAlignment="1">
      <alignment horizontal="center" vertical="center"/>
    </xf>
    <xf numFmtId="164" fontId="18" fillId="2" borderId="1" xfId="0" applyNumberFormat="1" applyFont="1" applyFill="1" applyBorder="1" applyAlignment="1">
      <alignment horizontal="center" vertical="center"/>
    </xf>
    <xf numFmtId="0" fontId="17" fillId="2" borderId="1" xfId="0" applyFont="1" applyFill="1" applyBorder="1" applyAlignment="1">
      <alignment vertical="center"/>
    </xf>
    <xf numFmtId="0" fontId="17" fillId="2" borderId="1" xfId="0" applyFont="1" applyFill="1" applyBorder="1" applyAlignment="1">
      <alignment horizontal="center" vertical="center"/>
    </xf>
    <xf numFmtId="0" fontId="10" fillId="4" borderId="1" xfId="0" applyFont="1" applyFill="1" applyBorder="1" applyAlignment="1">
      <alignment horizontal="left" vertical="center"/>
    </xf>
    <xf numFmtId="0" fontId="20" fillId="4" borderId="1" xfId="0" applyFont="1" applyFill="1" applyBorder="1" applyAlignment="1">
      <alignment horizontal="left" vertical="center"/>
    </xf>
    <xf numFmtId="0" fontId="17" fillId="2" borderId="0" xfId="0" applyFont="1" applyFill="1" applyAlignment="1">
      <alignment vertical="top" wrapText="1"/>
    </xf>
    <xf numFmtId="0" fontId="17" fillId="2" borderId="0" xfId="0" applyFont="1" applyFill="1"/>
    <xf numFmtId="0" fontId="14" fillId="2" borderId="0" xfId="0" applyFont="1" applyFill="1" applyAlignment="1">
      <alignment horizontal="left"/>
    </xf>
    <xf numFmtId="0" fontId="21" fillId="4" borderId="1" xfId="0" applyFont="1" applyFill="1" applyBorder="1" applyAlignment="1">
      <alignment horizontal="center" vertical="center"/>
    </xf>
    <xf numFmtId="0" fontId="17" fillId="4" borderId="1" xfId="0" applyFont="1" applyFill="1" applyBorder="1" applyAlignment="1">
      <alignment horizontal="center" vertical="center"/>
    </xf>
    <xf numFmtId="164" fontId="22" fillId="4" borderId="1" xfId="0" applyNumberFormat="1" applyFont="1" applyFill="1" applyBorder="1" applyAlignment="1">
      <alignment horizontal="center" vertical="center"/>
    </xf>
    <xf numFmtId="165" fontId="17" fillId="2" borderId="1" xfId="0" applyNumberFormat="1" applyFont="1" applyFill="1" applyBorder="1" applyAlignment="1">
      <alignment horizontal="center" vertical="center"/>
    </xf>
    <xf numFmtId="0" fontId="17" fillId="6" borderId="1" xfId="0" applyFont="1" applyFill="1" applyBorder="1" applyAlignment="1">
      <alignment horizontal="center" vertical="center"/>
    </xf>
    <xf numFmtId="0" fontId="22" fillId="4" borderId="1" xfId="0" applyFont="1" applyFill="1" applyBorder="1" applyAlignment="1">
      <alignment vertical="center"/>
    </xf>
    <xf numFmtId="165" fontId="22" fillId="4" borderId="1" xfId="0" applyNumberFormat="1" applyFont="1" applyFill="1" applyBorder="1" applyAlignment="1">
      <alignment vertical="center"/>
    </xf>
    <xf numFmtId="164" fontId="22" fillId="4" borderId="1" xfId="0" applyNumberFormat="1" applyFont="1" applyFill="1" applyBorder="1" applyAlignment="1">
      <alignment vertical="center"/>
    </xf>
    <xf numFmtId="0" fontId="22" fillId="7" borderId="1" xfId="0" applyFont="1" applyFill="1" applyBorder="1" applyAlignment="1">
      <alignment horizontal="center" vertical="center"/>
    </xf>
    <xf numFmtId="165" fontId="22" fillId="7" borderId="1" xfId="0" applyNumberFormat="1" applyFont="1" applyFill="1" applyBorder="1" applyAlignment="1">
      <alignment horizontal="center" vertical="center"/>
    </xf>
    <xf numFmtId="0" fontId="22" fillId="3" borderId="1" xfId="0" applyFont="1" applyFill="1" applyBorder="1" applyAlignment="1">
      <alignment horizontal="center" vertical="center"/>
    </xf>
    <xf numFmtId="165" fontId="22" fillId="3" borderId="1" xfId="0" applyNumberFormat="1" applyFont="1" applyFill="1" applyBorder="1" applyAlignment="1">
      <alignment horizontal="center" vertical="center"/>
    </xf>
    <xf numFmtId="0" fontId="22" fillId="5" borderId="1" xfId="0" applyFont="1" applyFill="1" applyBorder="1" applyAlignment="1">
      <alignment horizontal="center" vertical="center"/>
    </xf>
    <xf numFmtId="165" fontId="22" fillId="5" borderId="1" xfId="0" applyNumberFormat="1" applyFont="1" applyFill="1" applyBorder="1" applyAlignment="1">
      <alignment horizontal="center" vertical="center"/>
    </xf>
    <xf numFmtId="0" fontId="22" fillId="8" borderId="1" xfId="0" applyFont="1" applyFill="1" applyBorder="1" applyAlignment="1">
      <alignment horizontal="center" vertical="center"/>
    </xf>
    <xf numFmtId="165" fontId="17" fillId="6"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37" fontId="17" fillId="2" borderId="1" xfId="0" applyNumberFormat="1" applyFont="1" applyFill="1" applyBorder="1" applyAlignment="1">
      <alignment horizontal="center" vertical="center" wrapText="1"/>
    </xf>
    <xf numFmtId="9" fontId="14" fillId="2" borderId="0" xfId="1" applyFont="1" applyFill="1" applyAlignment="1"/>
    <xf numFmtId="165" fontId="14" fillId="2" borderId="0" xfId="0" applyNumberFormat="1" applyFont="1" applyFill="1"/>
    <xf numFmtId="0" fontId="21" fillId="2" borderId="1" xfId="0" applyFont="1" applyFill="1" applyBorder="1" applyAlignment="1">
      <alignment vertical="center"/>
    </xf>
    <xf numFmtId="9" fontId="17" fillId="2" borderId="1" xfId="1" applyFont="1" applyFill="1" applyBorder="1" applyAlignment="1">
      <alignment horizontal="center" vertical="center"/>
    </xf>
    <xf numFmtId="3" fontId="17" fillId="2" borderId="1" xfId="0" applyNumberFormat="1" applyFont="1" applyFill="1" applyBorder="1" applyAlignment="1">
      <alignment horizontal="center" vertical="center"/>
    </xf>
    <xf numFmtId="37" fontId="23" fillId="6" borderId="1" xfId="0" applyNumberFormat="1" applyFont="1" applyFill="1" applyBorder="1" applyAlignment="1">
      <alignment horizontal="center" vertical="center" wrapText="1"/>
    </xf>
    <xf numFmtId="0" fontId="23" fillId="6" borderId="1" xfId="0" applyFont="1" applyFill="1" applyBorder="1" applyAlignment="1">
      <alignment horizontal="center" vertical="center"/>
    </xf>
    <xf numFmtId="165" fontId="23" fillId="6" borderId="1" xfId="0" applyNumberFormat="1" applyFont="1" applyFill="1" applyBorder="1" applyAlignment="1">
      <alignment horizontal="center" vertical="center"/>
    </xf>
    <xf numFmtId="9" fontId="23" fillId="6" borderId="1" xfId="1" applyFont="1" applyFill="1" applyBorder="1" applyAlignment="1">
      <alignment horizontal="center" vertical="center"/>
    </xf>
    <xf numFmtId="164" fontId="23" fillId="6" borderId="1" xfId="0" applyNumberFormat="1" applyFont="1" applyFill="1" applyBorder="1" applyAlignment="1">
      <alignment horizontal="center" vertical="center"/>
    </xf>
    <xf numFmtId="165" fontId="21" fillId="4" borderId="1" xfId="0" applyNumberFormat="1" applyFont="1" applyFill="1" applyBorder="1" applyAlignment="1">
      <alignment horizontal="center" vertical="center"/>
    </xf>
    <xf numFmtId="9" fontId="21" fillId="4" borderId="1" xfId="1" applyFont="1" applyFill="1" applyBorder="1" applyAlignment="1">
      <alignment horizontal="center" vertical="center"/>
    </xf>
    <xf numFmtId="164" fontId="21" fillId="4" borderId="1" xfId="0" applyNumberFormat="1" applyFont="1" applyFill="1" applyBorder="1" applyAlignment="1">
      <alignment horizontal="center" vertical="center"/>
    </xf>
    <xf numFmtId="0" fontId="19" fillId="2" borderId="0" xfId="0" applyFont="1" applyFill="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16" fillId="7" borderId="1" xfId="0" applyFont="1" applyFill="1" applyBorder="1" applyAlignment="1">
      <alignment horizontal="center" vertical="center"/>
    </xf>
    <xf numFmtId="0" fontId="14" fillId="2" borderId="0" xfId="0" applyFont="1" applyFill="1" applyAlignment="1">
      <alignment horizontal="left" vertical="top" wrapText="1"/>
    </xf>
    <xf numFmtId="0" fontId="6" fillId="2" borderId="0" xfId="0" applyFont="1" applyFill="1" applyAlignment="1">
      <alignment horizontal="left" vertical="top" wrapText="1"/>
    </xf>
    <xf numFmtId="0" fontId="14" fillId="2" borderId="0" xfId="0" applyFont="1" applyFill="1" applyAlignment="1">
      <alignment horizontal="center" vertical="center" wrapText="1"/>
    </xf>
    <xf numFmtId="0" fontId="14" fillId="2" borderId="0" xfId="0" applyFont="1" applyFill="1" applyAlignment="1">
      <alignment vertical="top" wrapText="1"/>
    </xf>
    <xf numFmtId="0" fontId="3" fillId="2" borderId="0" xfId="0" applyFont="1" applyFill="1" applyAlignment="1">
      <alignment horizontal="left" vertical="top" wrapText="1"/>
    </xf>
    <xf numFmtId="0" fontId="17" fillId="2" borderId="0" xfId="0" applyFont="1" applyFill="1" applyAlignment="1">
      <alignment horizontal="center" vertical="top" wrapText="1"/>
    </xf>
  </cellXfs>
  <cellStyles count="3">
    <cellStyle name="Currency" xfId="2" builtinId="4"/>
    <cellStyle name="Normal" xfId="0" builtinId="0"/>
    <cellStyle name="Percent" xfId="1" builtinId="5"/>
  </cellStyles>
  <dxfs count="25">
    <dxf>
      <fill>
        <patternFill patternType="solid">
          <fgColor indexed="64"/>
          <bgColor theme="0"/>
        </patternFill>
      </fill>
      <border diagonalUp="0" diagonalDown="0" outline="0">
        <left/>
        <right/>
        <top/>
        <bottom/>
      </border>
    </dxf>
    <dxf>
      <font>
        <strike val="0"/>
        <outline val="0"/>
        <shadow val="0"/>
        <u val="none"/>
        <vertAlign val="baseline"/>
        <color rgb="FF545454"/>
        <name val="Karla Light"/>
        <scheme val="none"/>
      </font>
      <fill>
        <patternFill patternType="solid">
          <fgColor indexed="64"/>
          <bgColor theme="0"/>
        </patternFill>
      </fill>
      <alignment vertical="center" textRotation="0" wrapText="0" indent="0" justifyLastLine="0" shrinkToFit="0" readingOrder="0"/>
      <border diagonalUp="0" diagonalDown="0">
        <left style="thin">
          <color theme="3"/>
        </left>
        <right/>
        <top style="thin">
          <color theme="3"/>
        </top>
        <bottom style="thin">
          <color theme="3"/>
        </bottom>
        <vertical style="thin">
          <color theme="3"/>
        </vertical>
        <horizontal style="thin">
          <color theme="3"/>
        </horizontal>
      </border>
    </dxf>
    <dxf>
      <font>
        <b val="0"/>
        <i val="0"/>
        <strike val="0"/>
        <condense val="0"/>
        <extend val="0"/>
        <outline val="0"/>
        <shadow val="0"/>
        <u val="none"/>
        <vertAlign val="baseline"/>
        <sz val="10"/>
        <color theme="1"/>
        <name val="Calibri Light"/>
        <family val="2"/>
        <scheme val="major"/>
      </font>
      <numFmt numFmtId="34" formatCode="_(&quot;$&quot;* #,##0.00_);_(&quot;$&quot;* \(#,##0.00\);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rgb="FF545454"/>
        <name val="Karla Light"/>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theme="3"/>
        </left>
        <right style="thin">
          <color theme="3"/>
        </right>
        <top style="thin">
          <color theme="3"/>
        </top>
        <bottom style="thin">
          <color theme="3"/>
        </bottom>
        <vertical style="thin">
          <color theme="3"/>
        </vertical>
        <horizontal style="thin">
          <color theme="3"/>
        </horizontal>
      </border>
    </dxf>
    <dxf>
      <font>
        <b val="0"/>
        <i val="0"/>
        <strike val="0"/>
        <condense val="0"/>
        <extend val="0"/>
        <outline val="0"/>
        <shadow val="0"/>
        <u val="none"/>
        <vertAlign val="baseline"/>
        <sz val="10"/>
        <color theme="1"/>
        <name val="Calibri Light"/>
        <family val="2"/>
        <scheme val="major"/>
      </font>
      <numFmt numFmtId="34" formatCode="_(&quot;$&quot;* #,##0.00_);_(&quot;$&quot;* \(#,##0.00\);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rgb="FF545454"/>
        <name val="Karla Light"/>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theme="3"/>
        </left>
        <right style="thin">
          <color theme="3"/>
        </right>
        <top style="thin">
          <color theme="3"/>
        </top>
        <bottom style="thin">
          <color theme="3"/>
        </bottom>
        <vertical style="thin">
          <color theme="3"/>
        </vertical>
        <horizontal style="thin">
          <color theme="3"/>
        </horizontal>
      </border>
    </dxf>
    <dxf>
      <font>
        <b val="0"/>
        <i val="0"/>
        <strike val="0"/>
        <condense val="0"/>
        <extend val="0"/>
        <outline val="0"/>
        <shadow val="0"/>
        <u val="none"/>
        <vertAlign val="baseline"/>
        <sz val="10"/>
        <color theme="1"/>
        <name val="Calibri Light"/>
        <family val="2"/>
        <scheme val="major"/>
      </font>
      <numFmt numFmtId="34" formatCode="_(&quot;$&quot;* #,##0.00_);_(&quot;$&quot;* \(#,##0.00\);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rgb="FF545454"/>
        <name val="Karla Light"/>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theme="3"/>
        </left>
        <right style="thin">
          <color theme="3"/>
        </right>
        <top style="thin">
          <color theme="3"/>
        </top>
        <bottom style="thin">
          <color theme="3"/>
        </bottom>
        <vertical style="thin">
          <color theme="3"/>
        </vertical>
        <horizontal style="thin">
          <color theme="3"/>
        </horizontal>
      </border>
    </dxf>
    <dxf>
      <font>
        <b val="0"/>
        <i val="0"/>
        <strike val="0"/>
        <condense val="0"/>
        <extend val="0"/>
        <outline val="0"/>
        <shadow val="0"/>
        <u val="none"/>
        <vertAlign val="baseline"/>
        <sz val="10"/>
        <color theme="1"/>
        <name val="Calibri Light"/>
        <family val="2"/>
        <scheme val="major"/>
      </font>
      <numFmt numFmtId="34" formatCode="_(&quot;$&quot;* #,##0.00_);_(&quot;$&quot;* \(#,##0.00\);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rgb="FF545454"/>
        <name val="Karla Light"/>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theme="3"/>
        </left>
        <right style="thin">
          <color theme="3"/>
        </right>
        <top style="thin">
          <color theme="3"/>
        </top>
        <bottom style="thin">
          <color theme="3"/>
        </bottom>
        <vertical style="thin">
          <color theme="3"/>
        </vertical>
        <horizontal style="thin">
          <color theme="3"/>
        </horizontal>
      </border>
    </dxf>
    <dxf>
      <font>
        <b val="0"/>
        <i val="0"/>
        <strike val="0"/>
        <condense val="0"/>
        <extend val="0"/>
        <outline val="0"/>
        <shadow val="0"/>
        <u val="none"/>
        <vertAlign val="baseline"/>
        <sz val="10"/>
        <color theme="1"/>
        <name val="Calibri Light"/>
        <family val="2"/>
        <scheme val="major"/>
      </font>
      <numFmt numFmtId="34" formatCode="_(&quot;$&quot;* #,##0.00_);_(&quot;$&quot;* \(#,##0.00\);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rgb="FF545454"/>
        <name val="Karla Light"/>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theme="3"/>
        </left>
        <right style="thin">
          <color theme="3"/>
        </right>
        <top style="thin">
          <color theme="3"/>
        </top>
        <bottom style="thin">
          <color theme="3"/>
        </bottom>
        <vertical style="thin">
          <color theme="3"/>
        </vertical>
        <horizontal style="thin">
          <color theme="3"/>
        </horizontal>
      </border>
    </dxf>
    <dxf>
      <font>
        <b val="0"/>
        <i val="0"/>
        <strike val="0"/>
        <condense val="0"/>
        <extend val="0"/>
        <outline val="0"/>
        <shadow val="0"/>
        <u val="none"/>
        <vertAlign val="baseline"/>
        <sz val="10"/>
        <color theme="1"/>
        <name val="Calibri Light"/>
        <family val="2"/>
        <scheme val="major"/>
      </font>
      <numFmt numFmtId="34" formatCode="_(&quot;$&quot;* #,##0.00_);_(&quot;$&quot;* \(#,##0.00\);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rgb="FF545454"/>
        <name val="Karla Light"/>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theme="3"/>
        </left>
        <right style="thin">
          <color theme="3"/>
        </right>
        <top style="thin">
          <color theme="3"/>
        </top>
        <bottom style="thin">
          <color theme="3"/>
        </bottom>
        <vertical style="thin">
          <color theme="3"/>
        </vertical>
        <horizontal style="thin">
          <color theme="3"/>
        </horizontal>
      </border>
    </dxf>
    <dxf>
      <font>
        <b val="0"/>
        <i val="0"/>
        <strike val="0"/>
        <condense val="0"/>
        <extend val="0"/>
        <outline val="0"/>
        <shadow val="0"/>
        <u val="none"/>
        <vertAlign val="baseline"/>
        <sz val="10"/>
        <color theme="1"/>
        <name val="Calibri Light"/>
        <family val="2"/>
        <scheme val="major"/>
      </font>
      <numFmt numFmtId="34" formatCode="_(&quot;$&quot;* #,##0.00_);_(&quot;$&quot;* \(#,##0.00\);_(&quot;$&quot;* &quot;-&quot;??_);_(@_)"/>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rgb="FF545454"/>
        <name val="Karla Light"/>
        <scheme val="none"/>
      </font>
      <numFmt numFmtId="34" formatCode="_(&quot;$&quot;* #,##0.00_);_(&quot;$&quot;* \(#,##0.00\);_(&quot;$&quot;* &quot;-&quot;??_);_(@_)"/>
      <fill>
        <patternFill patternType="solid">
          <fgColor indexed="64"/>
          <bgColor theme="0"/>
        </patternFill>
      </fill>
      <alignment horizontal="center" vertical="center" textRotation="0" wrapText="0" indent="0" justifyLastLine="0" shrinkToFit="0" readingOrder="0"/>
      <border diagonalUp="0" diagonalDown="0">
        <left style="thin">
          <color theme="3"/>
        </left>
        <right style="thin">
          <color theme="3"/>
        </right>
        <top style="thin">
          <color theme="3"/>
        </top>
        <bottom style="thin">
          <color theme="3"/>
        </bottom>
        <vertical style="thin">
          <color theme="3"/>
        </vertical>
        <horizontal style="thin">
          <color theme="3"/>
        </horizontal>
      </border>
    </dxf>
    <dxf>
      <fill>
        <patternFill patternType="solid">
          <fgColor indexed="64"/>
          <bgColor theme="0"/>
        </patternFill>
      </fill>
      <border diagonalUp="0" diagonalDown="0" outline="0">
        <left/>
        <right/>
        <top/>
        <bottom/>
      </border>
    </dxf>
    <dxf>
      <font>
        <strike val="0"/>
        <outline val="0"/>
        <shadow val="0"/>
        <u val="none"/>
        <vertAlign val="baseline"/>
        <color rgb="FF545454"/>
        <name val="Karla Light"/>
        <scheme val="none"/>
      </font>
      <fill>
        <patternFill patternType="solid">
          <fgColor indexed="64"/>
          <bgColor theme="0"/>
        </patternFill>
      </fill>
      <alignment vertical="center" textRotation="0" wrapText="0" indent="0" justifyLastLine="0" shrinkToFit="0" readingOrder="0"/>
      <border diagonalUp="0" diagonalDown="0">
        <left style="thin">
          <color theme="3"/>
        </left>
        <right style="thin">
          <color theme="3"/>
        </right>
        <top style="thin">
          <color theme="3"/>
        </top>
        <bottom style="thin">
          <color theme="3"/>
        </bottom>
        <vertical style="thin">
          <color theme="3"/>
        </vertical>
        <horizontal style="thin">
          <color theme="3"/>
        </horizontal>
      </border>
    </dxf>
    <dxf>
      <fill>
        <patternFill patternType="solid">
          <fgColor indexed="64"/>
          <bgColor theme="0"/>
        </patternFill>
      </fill>
      <border diagonalUp="0" diagonalDown="0" outline="0">
        <left/>
        <right/>
        <top/>
        <bottom/>
      </border>
    </dxf>
    <dxf>
      <font>
        <strike val="0"/>
        <outline val="0"/>
        <shadow val="0"/>
        <u val="none"/>
        <vertAlign val="baseline"/>
        <color rgb="FF545454"/>
        <name val="Karla Light"/>
        <scheme val="none"/>
      </font>
      <fill>
        <patternFill patternType="solid">
          <fgColor indexed="64"/>
          <bgColor theme="0"/>
        </patternFill>
      </fill>
      <alignment vertical="center" textRotation="0" wrapText="0" indent="0" justifyLastLine="0" shrinkToFit="0" readingOrder="0"/>
      <border diagonalUp="0" diagonalDown="0">
        <left/>
        <right style="thin">
          <color theme="3"/>
        </right>
        <top style="thin">
          <color theme="3"/>
        </top>
        <bottom style="thin">
          <color theme="3"/>
        </bottom>
        <vertical style="thin">
          <color theme="3"/>
        </vertical>
        <horizontal style="thin">
          <color theme="3"/>
        </horizontal>
      </border>
    </dxf>
    <dxf>
      <border outline="0">
        <top style="thin">
          <color indexed="64"/>
        </top>
      </border>
    </dxf>
    <dxf>
      <font>
        <strike val="0"/>
        <outline val="0"/>
        <shadow val="0"/>
        <u val="none"/>
        <vertAlign val="baseline"/>
        <color rgb="FF545454"/>
        <name val="Calibri Light"/>
        <family val="2"/>
        <scheme val="major"/>
      </font>
      <border diagonalUp="0" diagonalDown="0">
        <left style="thin">
          <color theme="3"/>
        </left>
        <right style="thin">
          <color theme="3"/>
        </right>
        <top/>
        <bottom/>
        <vertical style="thin">
          <color theme="3"/>
        </vertical>
        <horizontal style="thin">
          <color theme="3"/>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545454"/>
        <name val="Karla Light"/>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Karla"/>
        <scheme val="none"/>
      </font>
      <fill>
        <patternFill patternType="solid">
          <fgColor indexed="64"/>
          <bgColor theme="1"/>
        </patternFill>
      </fill>
      <alignment horizontal="center" vertical="center" textRotation="0" wrapText="0" indent="0" justifyLastLine="0" shrinkToFit="0" readingOrder="0"/>
      <border diagonalUp="0" diagonalDown="0">
        <left style="thin">
          <color theme="3"/>
        </left>
        <right style="thin">
          <color theme="3"/>
        </right>
        <top/>
        <bottom/>
        <vertical style="thin">
          <color theme="3"/>
        </vertical>
        <horizontal style="thin">
          <color theme="3"/>
        </horizontal>
      </border>
    </dxf>
  </dxfs>
  <tableStyles count="0" defaultTableStyle="TableStyleMedium2" defaultPivotStyle="PivotStyleLight16"/>
  <colors>
    <mruColors>
      <color rgb="FF65BAAF"/>
      <color rgb="FFF7FAFA"/>
      <color rgb="FF545454"/>
      <color rgb="FF2DCCD3"/>
      <color rgb="FFECB22D"/>
      <color rgb="FFEDF5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467014</xdr:colOff>
      <xdr:row>2</xdr:row>
      <xdr:rowOff>167120</xdr:rowOff>
    </xdr:from>
    <xdr:to>
      <xdr:col>2</xdr:col>
      <xdr:colOff>828964</xdr:colOff>
      <xdr:row>4</xdr:row>
      <xdr:rowOff>164580</xdr:rowOff>
    </xdr:to>
    <xdr:sp macro="" textlink="">
      <xdr:nvSpPr>
        <xdr:cNvPr id="8" name="Oval 1">
          <a:extLst>
            <a:ext uri="{FF2B5EF4-FFF2-40B4-BE49-F238E27FC236}">
              <a16:creationId xmlns:a16="http://schemas.microsoft.com/office/drawing/2014/main" id="{5C4381F8-2780-46E3-9710-638B4C1BFAD6}"/>
            </a:ext>
          </a:extLst>
        </xdr:cNvPr>
        <xdr:cNvSpPr/>
      </xdr:nvSpPr>
      <xdr:spPr>
        <a:xfrm>
          <a:off x="1794741" y="167120"/>
          <a:ext cx="361950" cy="358255"/>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1</a:t>
          </a:r>
        </a:p>
      </xdr:txBody>
    </xdr:sp>
    <xdr:clientData/>
  </xdr:twoCellAnchor>
  <xdr:twoCellAnchor>
    <xdr:from>
      <xdr:col>7</xdr:col>
      <xdr:colOff>364836</xdr:colOff>
      <xdr:row>2</xdr:row>
      <xdr:rowOff>172315</xdr:rowOff>
    </xdr:from>
    <xdr:to>
      <xdr:col>7</xdr:col>
      <xdr:colOff>726786</xdr:colOff>
      <xdr:row>4</xdr:row>
      <xdr:rowOff>169775</xdr:rowOff>
    </xdr:to>
    <xdr:sp macro="" textlink="">
      <xdr:nvSpPr>
        <xdr:cNvPr id="9" name="Oval 2">
          <a:extLst>
            <a:ext uri="{FF2B5EF4-FFF2-40B4-BE49-F238E27FC236}">
              <a16:creationId xmlns:a16="http://schemas.microsoft.com/office/drawing/2014/main" id="{2B215851-54DE-41AF-B0E3-1E1472AA1EB3}"/>
            </a:ext>
          </a:extLst>
        </xdr:cNvPr>
        <xdr:cNvSpPr/>
      </xdr:nvSpPr>
      <xdr:spPr>
        <a:xfrm>
          <a:off x="7263245" y="172315"/>
          <a:ext cx="361950" cy="358255"/>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2</a:t>
          </a:r>
        </a:p>
      </xdr:txBody>
    </xdr:sp>
    <xdr:clientData/>
  </xdr:twoCellAnchor>
  <xdr:twoCellAnchor editAs="oneCell">
    <xdr:from>
      <xdr:col>11</xdr:col>
      <xdr:colOff>854075</xdr:colOff>
      <xdr:row>2</xdr:row>
      <xdr:rowOff>120650</xdr:rowOff>
    </xdr:from>
    <xdr:to>
      <xdr:col>11</xdr:col>
      <xdr:colOff>1220255</xdr:colOff>
      <xdr:row>4</xdr:row>
      <xdr:rowOff>122836</xdr:rowOff>
    </xdr:to>
    <xdr:pic>
      <xdr:nvPicPr>
        <xdr:cNvPr id="6" name="Graphic 5" descr="Badge Question Mark">
          <a:extLst>
            <a:ext uri="{FF2B5EF4-FFF2-40B4-BE49-F238E27FC236}">
              <a16:creationId xmlns:a16="http://schemas.microsoft.com/office/drawing/2014/main" id="{8E090881-5CBA-4431-B30E-441D6DAF3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08075" y="3033183"/>
          <a:ext cx="366180" cy="374720"/>
        </a:xfrm>
        <a:prstGeom prst="rect">
          <a:avLst/>
        </a:prstGeom>
      </xdr:spPr>
    </xdr:pic>
    <xdr:clientData/>
  </xdr:twoCellAnchor>
  <xdr:twoCellAnchor editAs="oneCell">
    <xdr:from>
      <xdr:col>7</xdr:col>
      <xdr:colOff>288925</xdr:colOff>
      <xdr:row>0</xdr:row>
      <xdr:rowOff>364068</xdr:rowOff>
    </xdr:from>
    <xdr:to>
      <xdr:col>8</xdr:col>
      <xdr:colOff>318189</xdr:colOff>
      <xdr:row>0</xdr:row>
      <xdr:rowOff>999066</xdr:rowOff>
    </xdr:to>
    <xdr:pic>
      <xdr:nvPicPr>
        <xdr:cNvPr id="13" name="Picture 12" descr="Fundraising Consulting | CCS Fundraising">
          <a:extLst>
            <a:ext uri="{FF2B5EF4-FFF2-40B4-BE49-F238E27FC236}">
              <a16:creationId xmlns:a16="http://schemas.microsoft.com/office/drawing/2014/main" id="{8D9A364A-EA08-4ED8-A01B-9819781B6BA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63858" y="364068"/>
          <a:ext cx="1062198" cy="634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16933</xdr:colOff>
      <xdr:row>0</xdr:row>
      <xdr:rowOff>135466</xdr:rowOff>
    </xdr:from>
    <xdr:to>
      <xdr:col>12</xdr:col>
      <xdr:colOff>13915</xdr:colOff>
      <xdr:row>1</xdr:row>
      <xdr:rowOff>12700</xdr:rowOff>
    </xdr:to>
    <xdr:pic>
      <xdr:nvPicPr>
        <xdr:cNvPr id="7" name="Picture 13">
          <a:extLst>
            <a:ext uri="{FF2B5EF4-FFF2-40B4-BE49-F238E27FC236}">
              <a16:creationId xmlns:a16="http://schemas.microsoft.com/office/drawing/2014/main" id="{7A16178F-C36A-D486-E291-C4B3915E1A18}"/>
            </a:ext>
          </a:extLst>
        </xdr:cNvPr>
        <xdr:cNvPicPr>
          <a:picLocks noChangeAspect="1"/>
        </xdr:cNvPicPr>
      </xdr:nvPicPr>
      <xdr:blipFill>
        <a:blip xmlns:r="http://schemas.openxmlformats.org/officeDocument/2006/relationships" r:embed="rId4"/>
        <a:stretch>
          <a:fillRect/>
        </a:stretch>
      </xdr:blipFill>
      <xdr:spPr>
        <a:xfrm>
          <a:off x="1337733" y="135466"/>
          <a:ext cx="13077982" cy="2302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606425</xdr:colOff>
      <xdr:row>2</xdr:row>
      <xdr:rowOff>145449</xdr:rowOff>
    </xdr:from>
    <xdr:to>
      <xdr:col>6</xdr:col>
      <xdr:colOff>968375</xdr:colOff>
      <xdr:row>3</xdr:row>
      <xdr:rowOff>320709</xdr:rowOff>
    </xdr:to>
    <xdr:sp macro="" textlink="">
      <xdr:nvSpPr>
        <xdr:cNvPr id="19" name="Oval 2">
          <a:extLst>
            <a:ext uri="{FF2B5EF4-FFF2-40B4-BE49-F238E27FC236}">
              <a16:creationId xmlns:a16="http://schemas.microsoft.com/office/drawing/2014/main" id="{D8916DAA-C759-4A1A-BA6F-C5C2B740ECA0}"/>
            </a:ext>
          </a:extLst>
        </xdr:cNvPr>
        <xdr:cNvSpPr/>
      </xdr:nvSpPr>
      <xdr:spPr>
        <a:xfrm>
          <a:off x="7419803" y="2325044"/>
          <a:ext cx="361950" cy="364043"/>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2</a:t>
          </a:r>
        </a:p>
      </xdr:txBody>
    </xdr:sp>
    <xdr:clientData/>
  </xdr:twoCellAnchor>
  <xdr:twoCellAnchor>
    <xdr:from>
      <xdr:col>1</xdr:col>
      <xdr:colOff>152400</xdr:colOff>
      <xdr:row>2</xdr:row>
      <xdr:rowOff>145449</xdr:rowOff>
    </xdr:from>
    <xdr:to>
      <xdr:col>1</xdr:col>
      <xdr:colOff>514350</xdr:colOff>
      <xdr:row>3</xdr:row>
      <xdr:rowOff>320709</xdr:rowOff>
    </xdr:to>
    <xdr:sp macro="" textlink="">
      <xdr:nvSpPr>
        <xdr:cNvPr id="21" name="Oval 3">
          <a:extLst>
            <a:ext uri="{FF2B5EF4-FFF2-40B4-BE49-F238E27FC236}">
              <a16:creationId xmlns:a16="http://schemas.microsoft.com/office/drawing/2014/main" id="{114827C2-7FBF-46A2-B9DA-679597E19BD4}"/>
            </a:ext>
          </a:extLst>
        </xdr:cNvPr>
        <xdr:cNvSpPr/>
      </xdr:nvSpPr>
      <xdr:spPr>
        <a:xfrm>
          <a:off x="804562" y="2325044"/>
          <a:ext cx="361950" cy="364043"/>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1</a:t>
          </a:r>
        </a:p>
      </xdr:txBody>
    </xdr:sp>
    <xdr:clientData/>
  </xdr:twoCellAnchor>
  <xdr:twoCellAnchor>
    <xdr:from>
      <xdr:col>8</xdr:col>
      <xdr:colOff>720725</xdr:colOff>
      <xdr:row>2</xdr:row>
      <xdr:rowOff>145449</xdr:rowOff>
    </xdr:from>
    <xdr:to>
      <xdr:col>8</xdr:col>
      <xdr:colOff>1082675</xdr:colOff>
      <xdr:row>3</xdr:row>
      <xdr:rowOff>320709</xdr:rowOff>
    </xdr:to>
    <xdr:sp macro="" textlink="">
      <xdr:nvSpPr>
        <xdr:cNvPr id="20" name="Oval 7">
          <a:extLst>
            <a:ext uri="{FF2B5EF4-FFF2-40B4-BE49-F238E27FC236}">
              <a16:creationId xmlns:a16="http://schemas.microsoft.com/office/drawing/2014/main" id="{C16C3680-E6FA-40A2-A564-751808E1630F}"/>
            </a:ext>
          </a:extLst>
        </xdr:cNvPr>
        <xdr:cNvSpPr/>
      </xdr:nvSpPr>
      <xdr:spPr>
        <a:xfrm>
          <a:off x="10606130" y="2325044"/>
          <a:ext cx="361950" cy="364043"/>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3</a:t>
          </a:r>
        </a:p>
      </xdr:txBody>
    </xdr:sp>
    <xdr:clientData/>
  </xdr:twoCellAnchor>
  <xdr:twoCellAnchor editAs="oneCell">
    <xdr:from>
      <xdr:col>1</xdr:col>
      <xdr:colOff>647699</xdr:colOff>
      <xdr:row>0</xdr:row>
      <xdr:rowOff>12700</xdr:rowOff>
    </xdr:from>
    <xdr:to>
      <xdr:col>9</xdr:col>
      <xdr:colOff>17246</xdr:colOff>
      <xdr:row>1</xdr:row>
      <xdr:rowOff>12700</xdr:rowOff>
    </xdr:to>
    <xdr:pic>
      <xdr:nvPicPr>
        <xdr:cNvPr id="2" name="Picture 1">
          <a:extLst>
            <a:ext uri="{FF2B5EF4-FFF2-40B4-BE49-F238E27FC236}">
              <a16:creationId xmlns:a16="http://schemas.microsoft.com/office/drawing/2014/main" id="{BB2DE101-187F-7DCD-CDE8-8969BD5B53F0}"/>
            </a:ext>
          </a:extLst>
        </xdr:cNvPr>
        <xdr:cNvPicPr>
          <a:picLocks noChangeAspect="1"/>
        </xdr:cNvPicPr>
      </xdr:nvPicPr>
      <xdr:blipFill>
        <a:blip xmlns:r="http://schemas.openxmlformats.org/officeDocument/2006/relationships" r:embed="rId1"/>
        <a:stretch>
          <a:fillRect/>
        </a:stretch>
      </xdr:blipFill>
      <xdr:spPr>
        <a:xfrm>
          <a:off x="1308099" y="12700"/>
          <a:ext cx="10024847" cy="1765300"/>
        </a:xfrm>
        <a:prstGeom prst="rect">
          <a:avLst/>
        </a:prstGeom>
      </xdr:spPr>
    </xdr:pic>
    <xdr:clientData/>
  </xdr:twoCellAnchor>
  <xdr:twoCellAnchor>
    <xdr:from>
      <xdr:col>3</xdr:col>
      <xdr:colOff>577850</xdr:colOff>
      <xdr:row>3</xdr:row>
      <xdr:rowOff>901700</xdr:rowOff>
    </xdr:from>
    <xdr:to>
      <xdr:col>3</xdr:col>
      <xdr:colOff>579548</xdr:colOff>
      <xdr:row>4</xdr:row>
      <xdr:rowOff>15583</xdr:rowOff>
    </xdr:to>
    <xdr:cxnSp macro="">
      <xdr:nvCxnSpPr>
        <xdr:cNvPr id="14" name="Straight Arrow Connector 13">
          <a:extLst>
            <a:ext uri="{FF2B5EF4-FFF2-40B4-BE49-F238E27FC236}">
              <a16:creationId xmlns:a16="http://schemas.microsoft.com/office/drawing/2014/main" id="{C429445A-7BDA-49D6-A25B-F9443BD0095E}"/>
            </a:ext>
          </a:extLst>
        </xdr:cNvPr>
        <xdr:cNvCxnSpPr/>
      </xdr:nvCxnSpPr>
      <xdr:spPr>
        <a:xfrm>
          <a:off x="3917950" y="3276600"/>
          <a:ext cx="1698" cy="409283"/>
        </a:xfrm>
        <a:prstGeom prst="straightConnector1">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482600</xdr:colOff>
      <xdr:row>3</xdr:row>
      <xdr:rowOff>901700</xdr:rowOff>
    </xdr:from>
    <xdr:to>
      <xdr:col>7</xdr:col>
      <xdr:colOff>484298</xdr:colOff>
      <xdr:row>4</xdr:row>
      <xdr:rowOff>15583</xdr:rowOff>
    </xdr:to>
    <xdr:cxnSp macro="">
      <xdr:nvCxnSpPr>
        <xdr:cNvPr id="24" name="Straight Arrow Connector 23">
          <a:extLst>
            <a:ext uri="{FF2B5EF4-FFF2-40B4-BE49-F238E27FC236}">
              <a16:creationId xmlns:a16="http://schemas.microsoft.com/office/drawing/2014/main" id="{47810CB9-454F-A1A4-698F-29035B21E8F6}"/>
            </a:ext>
          </a:extLst>
        </xdr:cNvPr>
        <xdr:cNvCxnSpPr/>
      </xdr:nvCxnSpPr>
      <xdr:spPr>
        <a:xfrm>
          <a:off x="8432800" y="3276600"/>
          <a:ext cx="1698" cy="409283"/>
        </a:xfrm>
        <a:prstGeom prst="straightConnector1">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908050</xdr:colOff>
      <xdr:row>3</xdr:row>
      <xdr:rowOff>901700</xdr:rowOff>
    </xdr:from>
    <xdr:to>
      <xdr:col>8</xdr:col>
      <xdr:colOff>909748</xdr:colOff>
      <xdr:row>4</xdr:row>
      <xdr:rowOff>15583</xdr:rowOff>
    </xdr:to>
    <xdr:cxnSp macro="">
      <xdr:nvCxnSpPr>
        <xdr:cNvPr id="26" name="Straight Arrow Connector 25">
          <a:extLst>
            <a:ext uri="{FF2B5EF4-FFF2-40B4-BE49-F238E27FC236}">
              <a16:creationId xmlns:a16="http://schemas.microsoft.com/office/drawing/2014/main" id="{61F5F296-48E5-3C26-04BC-F47998CE378F}"/>
            </a:ext>
          </a:extLst>
        </xdr:cNvPr>
        <xdr:cNvCxnSpPr/>
      </xdr:nvCxnSpPr>
      <xdr:spPr>
        <a:xfrm>
          <a:off x="10814050" y="3276600"/>
          <a:ext cx="1698" cy="409283"/>
        </a:xfrm>
        <a:prstGeom prst="straightConnector1">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307152</xdr:colOff>
      <xdr:row>6</xdr:row>
      <xdr:rowOff>261452</xdr:rowOff>
    </xdr:from>
    <xdr:to>
      <xdr:col>10</xdr:col>
      <xdr:colOff>13439</xdr:colOff>
      <xdr:row>6</xdr:row>
      <xdr:rowOff>262063</xdr:rowOff>
    </xdr:to>
    <xdr:cxnSp macro="">
      <xdr:nvCxnSpPr>
        <xdr:cNvPr id="27" name="Straight Arrow Connector 26">
          <a:extLst>
            <a:ext uri="{FF2B5EF4-FFF2-40B4-BE49-F238E27FC236}">
              <a16:creationId xmlns:a16="http://schemas.microsoft.com/office/drawing/2014/main" id="{78BAB57D-45DD-8A9D-7141-C39AE3B48FDA}"/>
            </a:ext>
          </a:extLst>
        </xdr:cNvPr>
        <xdr:cNvCxnSpPr/>
      </xdr:nvCxnSpPr>
      <xdr:spPr>
        <a:xfrm flipH="1" flipV="1">
          <a:off x="11622919" y="4561981"/>
          <a:ext cx="364806" cy="611"/>
        </a:xfrm>
        <a:prstGeom prst="straightConnector1">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307152</xdr:colOff>
      <xdr:row>7</xdr:row>
      <xdr:rowOff>376297</xdr:rowOff>
    </xdr:from>
    <xdr:to>
      <xdr:col>10</xdr:col>
      <xdr:colOff>13439</xdr:colOff>
      <xdr:row>7</xdr:row>
      <xdr:rowOff>376908</xdr:rowOff>
    </xdr:to>
    <xdr:cxnSp macro="">
      <xdr:nvCxnSpPr>
        <xdr:cNvPr id="29" name="Straight Arrow Connector 28">
          <a:extLst>
            <a:ext uri="{FF2B5EF4-FFF2-40B4-BE49-F238E27FC236}">
              <a16:creationId xmlns:a16="http://schemas.microsoft.com/office/drawing/2014/main" id="{C397EC29-CCE0-957F-6515-9C247A743D98}"/>
            </a:ext>
          </a:extLst>
        </xdr:cNvPr>
        <xdr:cNvCxnSpPr/>
      </xdr:nvCxnSpPr>
      <xdr:spPr>
        <a:xfrm flipH="1" flipV="1">
          <a:off x="11622919" y="5221112"/>
          <a:ext cx="364806" cy="611"/>
        </a:xfrm>
        <a:prstGeom prst="straightConnector1">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307152</xdr:colOff>
      <xdr:row>8</xdr:row>
      <xdr:rowOff>368965</xdr:rowOff>
    </xdr:from>
    <xdr:to>
      <xdr:col>10</xdr:col>
      <xdr:colOff>13439</xdr:colOff>
      <xdr:row>8</xdr:row>
      <xdr:rowOff>369576</xdr:rowOff>
    </xdr:to>
    <xdr:cxnSp macro="">
      <xdr:nvCxnSpPr>
        <xdr:cNvPr id="30" name="Straight Arrow Connector 29">
          <a:extLst>
            <a:ext uri="{FF2B5EF4-FFF2-40B4-BE49-F238E27FC236}">
              <a16:creationId xmlns:a16="http://schemas.microsoft.com/office/drawing/2014/main" id="{608FC8B7-53F8-C45B-6AD7-0B13413FA26C}"/>
            </a:ext>
          </a:extLst>
        </xdr:cNvPr>
        <xdr:cNvCxnSpPr/>
      </xdr:nvCxnSpPr>
      <xdr:spPr>
        <a:xfrm flipH="1" flipV="1">
          <a:off x="11622919" y="5952933"/>
          <a:ext cx="364806" cy="611"/>
        </a:xfrm>
        <a:prstGeom prst="straightConnector1">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1473200</xdr:colOff>
      <xdr:row>1</xdr:row>
      <xdr:rowOff>180974</xdr:rowOff>
    </xdr:from>
    <xdr:to>
      <xdr:col>1</xdr:col>
      <xdr:colOff>1835150</xdr:colOff>
      <xdr:row>3</xdr:row>
      <xdr:rowOff>178434</xdr:rowOff>
    </xdr:to>
    <xdr:sp macro="" textlink="">
      <xdr:nvSpPr>
        <xdr:cNvPr id="21" name="Oval 1">
          <a:extLst>
            <a:ext uri="{FF2B5EF4-FFF2-40B4-BE49-F238E27FC236}">
              <a16:creationId xmlns:a16="http://schemas.microsoft.com/office/drawing/2014/main" id="{5E733798-2AB0-421B-A201-0ACB12F048A0}"/>
            </a:ext>
          </a:extLst>
        </xdr:cNvPr>
        <xdr:cNvSpPr/>
      </xdr:nvSpPr>
      <xdr:spPr>
        <a:xfrm>
          <a:off x="2133600" y="1120774"/>
          <a:ext cx="361950" cy="365760"/>
        </a:xfrm>
        <a:prstGeom prst="ellipse">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1</a:t>
          </a:r>
        </a:p>
      </xdr:txBody>
    </xdr:sp>
    <xdr:clientData/>
  </xdr:twoCellAnchor>
  <xdr:twoCellAnchor>
    <xdr:from>
      <xdr:col>8</xdr:col>
      <xdr:colOff>120650</xdr:colOff>
      <xdr:row>7</xdr:row>
      <xdr:rowOff>6350</xdr:rowOff>
    </xdr:from>
    <xdr:to>
      <xdr:col>8</xdr:col>
      <xdr:colOff>482600</xdr:colOff>
      <xdr:row>7</xdr:row>
      <xdr:rowOff>372110</xdr:rowOff>
    </xdr:to>
    <xdr:sp macro="" textlink="">
      <xdr:nvSpPr>
        <xdr:cNvPr id="20" name="Oval 2">
          <a:extLst>
            <a:ext uri="{FF2B5EF4-FFF2-40B4-BE49-F238E27FC236}">
              <a16:creationId xmlns:a16="http://schemas.microsoft.com/office/drawing/2014/main" id="{89BB250C-8D51-4C96-9875-0ACB5E05EC71}"/>
            </a:ext>
          </a:extLst>
        </xdr:cNvPr>
        <xdr:cNvSpPr/>
      </xdr:nvSpPr>
      <xdr:spPr>
        <a:xfrm>
          <a:off x="9175750" y="2076450"/>
          <a:ext cx="361950" cy="36576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22</a:t>
          </a:r>
        </a:p>
      </xdr:txBody>
    </xdr:sp>
    <xdr:clientData/>
  </xdr:twoCellAnchor>
  <xdr:twoCellAnchor>
    <xdr:from>
      <xdr:col>2</xdr:col>
      <xdr:colOff>127000</xdr:colOff>
      <xdr:row>4</xdr:row>
      <xdr:rowOff>101600</xdr:rowOff>
    </xdr:from>
    <xdr:to>
      <xdr:col>2</xdr:col>
      <xdr:colOff>128698</xdr:colOff>
      <xdr:row>6</xdr:row>
      <xdr:rowOff>121646</xdr:rowOff>
    </xdr:to>
    <xdr:cxnSp macro="">
      <xdr:nvCxnSpPr>
        <xdr:cNvPr id="23" name="Straight Arrow Connector 6">
          <a:extLst>
            <a:ext uri="{FF2B5EF4-FFF2-40B4-BE49-F238E27FC236}">
              <a16:creationId xmlns:a16="http://schemas.microsoft.com/office/drawing/2014/main" id="{CE63D820-009F-5E48-B473-78E5676667D9}"/>
            </a:ext>
          </a:extLst>
        </xdr:cNvPr>
        <xdr:cNvCxnSpPr/>
      </xdr:nvCxnSpPr>
      <xdr:spPr>
        <a:xfrm>
          <a:off x="2755900" y="1600200"/>
          <a:ext cx="1698" cy="401046"/>
        </a:xfrm>
        <a:prstGeom prst="straightConnector1">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127000</xdr:colOff>
      <xdr:row>8</xdr:row>
      <xdr:rowOff>177800</xdr:rowOff>
    </xdr:from>
    <xdr:to>
      <xdr:col>8</xdr:col>
      <xdr:colOff>485449</xdr:colOff>
      <xdr:row>8</xdr:row>
      <xdr:rowOff>178411</xdr:rowOff>
    </xdr:to>
    <xdr:cxnSp macro="">
      <xdr:nvCxnSpPr>
        <xdr:cNvPr id="25" name="Straight Arrow Connector 7">
          <a:extLst>
            <a:ext uri="{FF2B5EF4-FFF2-40B4-BE49-F238E27FC236}">
              <a16:creationId xmlns:a16="http://schemas.microsoft.com/office/drawing/2014/main" id="{8C7D6FEC-9F86-BB45-9C9B-559F1464C80F}"/>
            </a:ext>
          </a:extLst>
        </xdr:cNvPr>
        <xdr:cNvCxnSpPr/>
      </xdr:nvCxnSpPr>
      <xdr:spPr>
        <a:xfrm flipH="1" flipV="1">
          <a:off x="9182100" y="2654300"/>
          <a:ext cx="358449" cy="611"/>
        </a:xfrm>
        <a:prstGeom prst="straightConnector1">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0</xdr:row>
      <xdr:rowOff>0</xdr:rowOff>
    </xdr:from>
    <xdr:to>
      <xdr:col>7</xdr:col>
      <xdr:colOff>1157912</xdr:colOff>
      <xdr:row>0</xdr:row>
      <xdr:rowOff>1555393</xdr:rowOff>
    </xdr:to>
    <xdr:pic>
      <xdr:nvPicPr>
        <xdr:cNvPr id="31" name="Picture 8">
          <a:extLst>
            <a:ext uri="{FF2B5EF4-FFF2-40B4-BE49-F238E27FC236}">
              <a16:creationId xmlns:a16="http://schemas.microsoft.com/office/drawing/2014/main" id="{904F2433-2577-92BF-8E29-53B6007D7C4C}"/>
            </a:ext>
            <a:ext uri="{147F2762-F138-4A5C-976F-8EAC2B608ADB}">
              <a16:predDERef xmlns:a16="http://schemas.microsoft.com/office/drawing/2014/main" pred="{8C7D6FEC-9F86-BB45-9C9B-559F1464C80F}"/>
            </a:ext>
          </a:extLst>
        </xdr:cNvPr>
        <xdr:cNvPicPr>
          <a:picLocks noChangeAspect="1"/>
        </xdr:cNvPicPr>
      </xdr:nvPicPr>
      <xdr:blipFill>
        <a:blip xmlns:r="http://schemas.openxmlformats.org/officeDocument/2006/relationships" r:embed="rId1"/>
        <a:stretch>
          <a:fillRect/>
        </a:stretch>
      </xdr:blipFill>
      <xdr:spPr>
        <a:xfrm>
          <a:off x="656404" y="0"/>
          <a:ext cx="8390562" cy="15553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2</xdr:row>
      <xdr:rowOff>108479</xdr:rowOff>
    </xdr:from>
    <xdr:to>
      <xdr:col>2</xdr:col>
      <xdr:colOff>438150</xdr:colOff>
      <xdr:row>3</xdr:row>
      <xdr:rowOff>283739</xdr:rowOff>
    </xdr:to>
    <xdr:sp macro="" textlink="">
      <xdr:nvSpPr>
        <xdr:cNvPr id="45" name="Oval 2">
          <a:extLst>
            <a:ext uri="{FF2B5EF4-FFF2-40B4-BE49-F238E27FC236}">
              <a16:creationId xmlns:a16="http://schemas.microsoft.com/office/drawing/2014/main" id="{259B8D6E-3054-4A6E-A384-E385EE86F9D2}"/>
            </a:ext>
          </a:extLst>
        </xdr:cNvPr>
        <xdr:cNvSpPr/>
      </xdr:nvSpPr>
      <xdr:spPr>
        <a:xfrm>
          <a:off x="1397000" y="3071812"/>
          <a:ext cx="361950" cy="361527"/>
        </a:xfrm>
        <a:prstGeom prst="ellipse">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1</a:t>
          </a:r>
        </a:p>
      </xdr:txBody>
    </xdr:sp>
    <xdr:clientData/>
  </xdr:twoCellAnchor>
  <xdr:twoCellAnchor>
    <xdr:from>
      <xdr:col>7</xdr:col>
      <xdr:colOff>381000</xdr:colOff>
      <xdr:row>2</xdr:row>
      <xdr:rowOff>108479</xdr:rowOff>
    </xdr:from>
    <xdr:to>
      <xdr:col>7</xdr:col>
      <xdr:colOff>742950</xdr:colOff>
      <xdr:row>3</xdr:row>
      <xdr:rowOff>283739</xdr:rowOff>
    </xdr:to>
    <xdr:sp macro="" textlink="">
      <xdr:nvSpPr>
        <xdr:cNvPr id="46" name="Oval 3">
          <a:extLst>
            <a:ext uri="{FF2B5EF4-FFF2-40B4-BE49-F238E27FC236}">
              <a16:creationId xmlns:a16="http://schemas.microsoft.com/office/drawing/2014/main" id="{A58C90B5-97A8-4EFE-AF3A-D5D22050AF69}"/>
            </a:ext>
          </a:extLst>
        </xdr:cNvPr>
        <xdr:cNvSpPr/>
      </xdr:nvSpPr>
      <xdr:spPr>
        <a:xfrm>
          <a:off x="6307667" y="3071812"/>
          <a:ext cx="361950" cy="361527"/>
        </a:xfrm>
        <a:prstGeom prst="ellipse">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2</a:t>
          </a:r>
        </a:p>
      </xdr:txBody>
    </xdr:sp>
    <xdr:clientData/>
  </xdr:twoCellAnchor>
  <xdr:twoCellAnchor>
    <xdr:from>
      <xdr:col>2</xdr:col>
      <xdr:colOff>180976</xdr:colOff>
      <xdr:row>3</xdr:row>
      <xdr:rowOff>374649</xdr:rowOff>
    </xdr:from>
    <xdr:to>
      <xdr:col>2</xdr:col>
      <xdr:colOff>581026</xdr:colOff>
      <xdr:row>12</xdr:row>
      <xdr:rowOff>85724</xdr:rowOff>
    </xdr:to>
    <xdr:cxnSp macro="">
      <xdr:nvCxnSpPr>
        <xdr:cNvPr id="37" name="Connector: Elbow 5">
          <a:extLst>
            <a:ext uri="{FF2B5EF4-FFF2-40B4-BE49-F238E27FC236}">
              <a16:creationId xmlns:a16="http://schemas.microsoft.com/office/drawing/2014/main" id="{5D6B3F4C-354A-44E9-B0DE-3E10A09617DF}"/>
            </a:ext>
          </a:extLst>
        </xdr:cNvPr>
        <xdr:cNvCxnSpPr/>
      </xdr:nvCxnSpPr>
      <xdr:spPr>
        <a:xfrm rot="16200000" flipH="1">
          <a:off x="806451" y="1149349"/>
          <a:ext cx="1587500" cy="400050"/>
        </a:xfrm>
        <a:prstGeom prst="bentConnector3">
          <a:avLst>
            <a:gd name="adj1" fmla="val 99800"/>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381001</xdr:colOff>
      <xdr:row>1</xdr:row>
      <xdr:rowOff>709943</xdr:rowOff>
    </xdr:from>
    <xdr:to>
      <xdr:col>7</xdr:col>
      <xdr:colOff>421309</xdr:colOff>
      <xdr:row>19</xdr:row>
      <xdr:rowOff>103720</xdr:rowOff>
    </xdr:to>
    <xdr:cxnSp macro="">
      <xdr:nvCxnSpPr>
        <xdr:cNvPr id="40" name="Connector: Elbow 8">
          <a:extLst>
            <a:ext uri="{FF2B5EF4-FFF2-40B4-BE49-F238E27FC236}">
              <a16:creationId xmlns:a16="http://schemas.microsoft.com/office/drawing/2014/main" id="{32B233DA-938C-4564-A794-6A976B6AFEC5}"/>
            </a:ext>
          </a:extLst>
        </xdr:cNvPr>
        <xdr:cNvCxnSpPr/>
      </xdr:nvCxnSpPr>
      <xdr:spPr>
        <a:xfrm rot="10800000" flipV="1">
          <a:off x="1701801" y="2826610"/>
          <a:ext cx="4646175" cy="4202843"/>
        </a:xfrm>
        <a:prstGeom prst="bentConnector3">
          <a:avLst>
            <a:gd name="adj1" fmla="val 125136"/>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392641</xdr:colOff>
      <xdr:row>2</xdr:row>
      <xdr:rowOff>108479</xdr:rowOff>
    </xdr:from>
    <xdr:to>
      <xdr:col>13</xdr:col>
      <xdr:colOff>758401</xdr:colOff>
      <xdr:row>3</xdr:row>
      <xdr:rowOff>283739</xdr:rowOff>
    </xdr:to>
    <xdr:sp macro="" textlink="">
      <xdr:nvSpPr>
        <xdr:cNvPr id="47" name="Oval 29">
          <a:extLst>
            <a:ext uri="{FF2B5EF4-FFF2-40B4-BE49-F238E27FC236}">
              <a16:creationId xmlns:a16="http://schemas.microsoft.com/office/drawing/2014/main" id="{225EB40C-0CA9-45EC-A0A6-F8C6CDA17ECC}"/>
            </a:ext>
          </a:extLst>
        </xdr:cNvPr>
        <xdr:cNvSpPr/>
      </xdr:nvSpPr>
      <xdr:spPr>
        <a:xfrm>
          <a:off x="11500908" y="3071812"/>
          <a:ext cx="365760" cy="361527"/>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3</a:t>
          </a:r>
        </a:p>
      </xdr:txBody>
    </xdr:sp>
    <xdr:clientData/>
  </xdr:twoCellAnchor>
  <xdr:twoCellAnchor>
    <xdr:from>
      <xdr:col>18</xdr:col>
      <xdr:colOff>254000</xdr:colOff>
      <xdr:row>2</xdr:row>
      <xdr:rowOff>108479</xdr:rowOff>
    </xdr:from>
    <xdr:to>
      <xdr:col>18</xdr:col>
      <xdr:colOff>619760</xdr:colOff>
      <xdr:row>3</xdr:row>
      <xdr:rowOff>283739</xdr:rowOff>
    </xdr:to>
    <xdr:sp macro="" textlink="">
      <xdr:nvSpPr>
        <xdr:cNvPr id="48" name="Oval 30">
          <a:extLst>
            <a:ext uri="{FF2B5EF4-FFF2-40B4-BE49-F238E27FC236}">
              <a16:creationId xmlns:a16="http://schemas.microsoft.com/office/drawing/2014/main" id="{098BC9B1-8439-47C5-8423-1EDB58B4F7C0}"/>
            </a:ext>
          </a:extLst>
        </xdr:cNvPr>
        <xdr:cNvSpPr/>
      </xdr:nvSpPr>
      <xdr:spPr>
        <a:xfrm>
          <a:off x="16188267" y="3071812"/>
          <a:ext cx="365760" cy="361527"/>
        </a:xfrm>
        <a:prstGeom prst="ellipse">
          <a:avLst/>
        </a:prstGeom>
        <a:solidFill>
          <a:schemeClr val="tx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Karla" panose="020B0004030503030003" pitchFamily="34" charset="77"/>
            </a:rPr>
            <a:t>43</a:t>
          </a:r>
        </a:p>
      </xdr:txBody>
    </xdr:sp>
    <xdr:clientData/>
  </xdr:twoCellAnchor>
  <xdr:twoCellAnchor editAs="oneCell">
    <xdr:from>
      <xdr:col>2</xdr:col>
      <xdr:colOff>0</xdr:colOff>
      <xdr:row>0</xdr:row>
      <xdr:rowOff>0</xdr:rowOff>
    </xdr:from>
    <xdr:to>
      <xdr:col>18</xdr:col>
      <xdr:colOff>17992</xdr:colOff>
      <xdr:row>1</xdr:row>
      <xdr:rowOff>567266</xdr:rowOff>
    </xdr:to>
    <xdr:pic>
      <xdr:nvPicPr>
        <xdr:cNvPr id="52" name="Picture 1">
          <a:extLst>
            <a:ext uri="{FF2B5EF4-FFF2-40B4-BE49-F238E27FC236}">
              <a16:creationId xmlns:a16="http://schemas.microsoft.com/office/drawing/2014/main" id="{0D654976-427E-7D82-E94D-778E19D5B9BD}"/>
            </a:ext>
            <a:ext uri="{147F2762-F138-4A5C-976F-8EAC2B608ADB}">
              <a16:predDERef xmlns:a16="http://schemas.microsoft.com/office/drawing/2014/main" pred="{098BC9B1-8439-47C5-8423-1EDB58B4F7C0}"/>
            </a:ext>
          </a:extLst>
        </xdr:cNvPr>
        <xdr:cNvPicPr>
          <a:picLocks noChangeAspect="1"/>
        </xdr:cNvPicPr>
      </xdr:nvPicPr>
      <xdr:blipFill>
        <a:blip xmlns:r="http://schemas.openxmlformats.org/officeDocument/2006/relationships" r:embed="rId1"/>
        <a:stretch>
          <a:fillRect/>
        </a:stretch>
      </xdr:blipFill>
      <xdr:spPr>
        <a:xfrm>
          <a:off x="1320800" y="0"/>
          <a:ext cx="14622992" cy="2675466"/>
        </a:xfrm>
        <a:prstGeom prst="rect">
          <a:avLst/>
        </a:prstGeom>
      </xdr:spPr>
    </xdr:pic>
    <xdr:clientData/>
  </xdr:twoCellAnchor>
  <xdr:twoCellAnchor>
    <xdr:from>
      <xdr:col>16</xdr:col>
      <xdr:colOff>524933</xdr:colOff>
      <xdr:row>3</xdr:row>
      <xdr:rowOff>609600</xdr:rowOff>
    </xdr:from>
    <xdr:to>
      <xdr:col>16</xdr:col>
      <xdr:colOff>526631</xdr:colOff>
      <xdr:row>4</xdr:row>
      <xdr:rowOff>180913</xdr:rowOff>
    </xdr:to>
    <xdr:cxnSp macro="">
      <xdr:nvCxnSpPr>
        <xdr:cNvPr id="34" name="Straight Arrow Connector 4">
          <a:extLst>
            <a:ext uri="{FF2B5EF4-FFF2-40B4-BE49-F238E27FC236}">
              <a16:creationId xmlns:a16="http://schemas.microsoft.com/office/drawing/2014/main" id="{654492A3-049B-B645-85EA-054A59CF7C33}"/>
            </a:ext>
          </a:extLst>
        </xdr:cNvPr>
        <xdr:cNvCxnSpPr/>
      </xdr:nvCxnSpPr>
      <xdr:spPr>
        <a:xfrm>
          <a:off x="14224000" y="3759200"/>
          <a:ext cx="1698" cy="401046"/>
        </a:xfrm>
        <a:prstGeom prst="straightConnector1">
          <a:avLst/>
        </a:prstGeom>
        <a:ln w="25400">
          <a:solidFill>
            <a:srgbClr val="65BAA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EC09CE-D603-439C-9EAD-B2F4177385DD}" name="Table2" displayName="Table2" ref="C11:L80" headerRowDxfId="24" dataDxfId="23" totalsRowDxfId="21" tableBorderDxfId="22" totalsRowBorderDxfId="20">
  <tableColumns count="10">
    <tableColumn id="1" xr3:uid="{33955714-15CE-4219-A4E9-7DE998D17971}" name="Donor ID " dataDxfId="19" totalsRowDxfId="18"/>
    <tableColumn id="2" xr3:uid="{2ED1C7F5-05F2-4675-BCF2-C3AF02B7EF43}" name="Donor Name" dataDxfId="17" totalsRowDxfId="16"/>
    <tableColumn id="3" xr3:uid="{A2FEAEAE-C6C7-489F-8EE3-2D07D665F5A0}" name="2020 Giving" totalsRowFunction="sum" dataDxfId="15" totalsRowDxfId="14"/>
    <tableColumn id="4" xr3:uid="{4CCBA0EB-2731-455F-8C7D-2C680A089AF0}" name="2021 Giving" totalsRowFunction="sum" dataDxfId="13" totalsRowDxfId="12"/>
    <tableColumn id="5" xr3:uid="{726E62D4-C745-456F-A814-659B4A1DE465}" name="2022 Giving" totalsRowFunction="sum" dataDxfId="11" totalsRowDxfId="10"/>
    <tableColumn id="6" xr3:uid="{08397C91-8298-48EA-9B09-8FBB4E7DF1E3}" name="2023 Giving " totalsRowFunction="sum" dataDxfId="9" totalsRowDxfId="8"/>
    <tableColumn id="10" xr3:uid="{58A7C5DA-77FC-479E-89BB-4CD0660D3A93}" name="2024 Request Amount" dataDxfId="7" totalsRowDxfId="6"/>
    <tableColumn id="7" xr3:uid="{7AD395A1-DC65-4F52-8047-DA1B683F1171}" name="Likely 2024 Gift" totalsRowFunction="sum" dataDxfId="5" totalsRowDxfId="4"/>
    <tableColumn id="9" xr3:uid="{2C127CF9-2E8F-4857-8F90-3E86A7C24D57}" name="Solicitation Method" dataDxfId="3" totalsRowDxfId="2"/>
    <tableColumn id="8" xr3:uid="{E8EEC052-B59F-409A-96B0-56D54A81DBEB}" name="Notes" dataDxfId="1" totalsRow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Custom 1">
      <a:dk1>
        <a:srgbClr val="053042"/>
      </a:dk1>
      <a:lt1>
        <a:srgbClr val="FFFFFF"/>
      </a:lt1>
      <a:dk2>
        <a:srgbClr val="D9E1E2"/>
      </a:dk2>
      <a:lt2>
        <a:srgbClr val="F1F5F6"/>
      </a:lt2>
      <a:accent1>
        <a:srgbClr val="E1523D"/>
      </a:accent1>
      <a:accent2>
        <a:srgbClr val="2DCCD3"/>
      </a:accent2>
      <a:accent3>
        <a:srgbClr val="254A5D"/>
      </a:accent3>
      <a:accent4>
        <a:srgbClr val="E1523D"/>
      </a:accent4>
      <a:accent5>
        <a:srgbClr val="2DCCD3"/>
      </a:accent5>
      <a:accent6>
        <a:srgbClr val="E1523D"/>
      </a:accent6>
      <a:hlink>
        <a:srgbClr val="254A5D"/>
      </a:hlink>
      <a:folHlink>
        <a:srgbClr val="254A5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62A54-6537-4387-A52A-C0A89E6E8A38}">
  <dimension ref="C1:P97"/>
  <sheetViews>
    <sheetView tabSelected="1" workbookViewId="0">
      <selection activeCell="R35" sqref="R35"/>
    </sheetView>
  </sheetViews>
  <sheetFormatPr baseColWidth="10" defaultColWidth="8.6640625" defaultRowHeight="15"/>
  <cols>
    <col min="1" max="2" width="8.6640625" style="6"/>
    <col min="3" max="3" width="16" style="6" customWidth="1"/>
    <col min="4" max="4" width="17.5" style="6" customWidth="1"/>
    <col min="5" max="7" width="13.1640625" style="6" customWidth="1"/>
    <col min="8" max="8" width="13.5" style="6" customWidth="1"/>
    <col min="9" max="9" width="21.5" style="6" customWidth="1"/>
    <col min="10" max="10" width="19.5" style="6" bestFit="1" customWidth="1"/>
    <col min="11" max="11" width="25.1640625" style="6" customWidth="1"/>
    <col min="12" max="12" width="19" style="6" customWidth="1"/>
    <col min="13" max="13" width="8.83203125" style="9" customWidth="1"/>
    <col min="14" max="14" width="8.6640625" style="6" customWidth="1"/>
    <col min="15" max="16384" width="8.6640625" style="6"/>
  </cols>
  <sheetData>
    <row r="1" spans="3:16" ht="191" customHeight="1"/>
    <row r="2" spans="3:16" ht="38" customHeight="1"/>
    <row r="4" spans="3:16" ht="14.5" customHeight="1">
      <c r="D4" s="71" t="s">
        <v>0</v>
      </c>
      <c r="E4" s="72"/>
      <c r="F4" s="72"/>
      <c r="G4" s="72"/>
      <c r="H4" s="7"/>
      <c r="I4" s="71" t="s">
        <v>1</v>
      </c>
      <c r="J4" s="72"/>
      <c r="K4" s="72"/>
      <c r="M4" s="70" t="s">
        <v>2</v>
      </c>
      <c r="N4" s="70"/>
      <c r="O4" s="70"/>
      <c r="P4" s="70"/>
    </row>
    <row r="5" spans="3:16" ht="14.5" customHeight="1">
      <c r="D5" s="72"/>
      <c r="E5" s="72"/>
      <c r="F5" s="72"/>
      <c r="G5" s="72"/>
      <c r="H5" s="7"/>
      <c r="I5" s="72"/>
      <c r="J5" s="72"/>
      <c r="K5" s="72"/>
      <c r="M5" s="70"/>
      <c r="N5" s="70"/>
      <c r="O5" s="70"/>
      <c r="P5" s="70"/>
    </row>
    <row r="6" spans="3:16" ht="14.5" customHeight="1">
      <c r="D6" s="72"/>
      <c r="E6" s="72"/>
      <c r="F6" s="72"/>
      <c r="G6" s="72"/>
      <c r="H6" s="7"/>
      <c r="I6" s="72"/>
      <c r="J6" s="72"/>
      <c r="K6" s="72"/>
      <c r="M6" s="70"/>
      <c r="N6" s="70"/>
      <c r="O6" s="70"/>
      <c r="P6" s="70"/>
    </row>
    <row r="7" spans="3:16" ht="37.5" customHeight="1">
      <c r="D7" s="72"/>
      <c r="E7" s="72"/>
      <c r="F7" s="72"/>
      <c r="G7" s="72"/>
      <c r="H7" s="7"/>
      <c r="I7" s="72"/>
      <c r="J7" s="72"/>
      <c r="K7" s="72"/>
      <c r="M7" s="70"/>
      <c r="N7" s="70"/>
      <c r="O7" s="70"/>
      <c r="P7" s="70"/>
    </row>
    <row r="8" spans="3:16" ht="14" customHeight="1">
      <c r="D8" s="72"/>
      <c r="E8" s="72"/>
      <c r="F8" s="72"/>
      <c r="G8" s="72"/>
      <c r="H8" s="7"/>
      <c r="I8" s="72"/>
      <c r="J8" s="72"/>
      <c r="K8" s="72"/>
      <c r="M8" s="8"/>
      <c r="N8" s="8"/>
      <c r="O8" s="8"/>
      <c r="P8" s="8"/>
    </row>
    <row r="9" spans="3:16" ht="54" customHeight="1">
      <c r="G9" s="13"/>
    </row>
    <row r="10" spans="3:16" ht="44" customHeight="1">
      <c r="C10" s="73" t="s">
        <v>3</v>
      </c>
      <c r="D10" s="73"/>
      <c r="E10" s="73" t="s">
        <v>4</v>
      </c>
      <c r="F10" s="73"/>
      <c r="G10" s="73"/>
      <c r="H10" s="73"/>
      <c r="I10" s="73" t="s">
        <v>5</v>
      </c>
      <c r="J10" s="73"/>
      <c r="K10" s="73"/>
      <c r="L10" s="73"/>
    </row>
    <row r="11" spans="3:16" ht="37" customHeight="1">
      <c r="C11" s="27" t="s">
        <v>6</v>
      </c>
      <c r="D11" s="27" t="s">
        <v>7</v>
      </c>
      <c r="E11" s="27" t="s">
        <v>8</v>
      </c>
      <c r="F11" s="27" t="s">
        <v>9</v>
      </c>
      <c r="G11" s="27" t="s">
        <v>10</v>
      </c>
      <c r="H11" s="27" t="s">
        <v>11</v>
      </c>
      <c r="I11" s="27" t="s">
        <v>12</v>
      </c>
      <c r="J11" s="27" t="s">
        <v>13</v>
      </c>
      <c r="K11" s="27" t="s">
        <v>14</v>
      </c>
      <c r="L11" s="28" t="s">
        <v>15</v>
      </c>
      <c r="N11" s="6" t="s">
        <v>16</v>
      </c>
    </row>
    <row r="12" spans="3:16">
      <c r="C12" s="29"/>
      <c r="D12" s="29"/>
      <c r="E12" s="30">
        <v>0</v>
      </c>
      <c r="F12" s="30">
        <v>0</v>
      </c>
      <c r="G12" s="30">
        <v>0</v>
      </c>
      <c r="H12" s="30">
        <v>0</v>
      </c>
      <c r="I12" s="31">
        <v>0</v>
      </c>
      <c r="J12" s="30">
        <v>0</v>
      </c>
      <c r="K12" s="30"/>
      <c r="L12" s="32"/>
      <c r="N12" s="6" t="s">
        <v>17</v>
      </c>
    </row>
    <row r="13" spans="3:16">
      <c r="C13" s="29"/>
      <c r="D13" s="29"/>
      <c r="E13" s="30">
        <v>0</v>
      </c>
      <c r="F13" s="30">
        <v>0</v>
      </c>
      <c r="G13" s="30">
        <v>0</v>
      </c>
      <c r="H13" s="30">
        <v>0</v>
      </c>
      <c r="I13" s="31">
        <v>0</v>
      </c>
      <c r="J13" s="30">
        <v>0</v>
      </c>
      <c r="K13" s="30"/>
      <c r="L13" s="32"/>
      <c r="N13" s="6" t="s">
        <v>18</v>
      </c>
    </row>
    <row r="14" spans="3:16">
      <c r="C14" s="29"/>
      <c r="D14" s="29"/>
      <c r="E14" s="30">
        <v>0</v>
      </c>
      <c r="F14" s="30">
        <v>0</v>
      </c>
      <c r="G14" s="30">
        <v>0</v>
      </c>
      <c r="H14" s="30">
        <v>0</v>
      </c>
      <c r="I14" s="31">
        <v>0</v>
      </c>
      <c r="J14" s="30">
        <v>0</v>
      </c>
      <c r="K14" s="30"/>
      <c r="L14" s="32"/>
      <c r="N14" s="6" t="s">
        <v>19</v>
      </c>
    </row>
    <row r="15" spans="3:16">
      <c r="C15" s="29"/>
      <c r="D15" s="29"/>
      <c r="E15" s="30">
        <v>0</v>
      </c>
      <c r="F15" s="30">
        <v>0</v>
      </c>
      <c r="G15" s="30">
        <v>0</v>
      </c>
      <c r="H15" s="30">
        <v>0</v>
      </c>
      <c r="I15" s="31">
        <v>0</v>
      </c>
      <c r="J15" s="30">
        <v>0</v>
      </c>
      <c r="K15" s="30"/>
      <c r="L15" s="32"/>
    </row>
    <row r="16" spans="3:16">
      <c r="C16" s="29"/>
      <c r="D16" s="29"/>
      <c r="E16" s="30">
        <v>0</v>
      </c>
      <c r="F16" s="30">
        <v>0</v>
      </c>
      <c r="G16" s="30">
        <v>0</v>
      </c>
      <c r="H16" s="30">
        <v>0</v>
      </c>
      <c r="I16" s="31">
        <v>0</v>
      </c>
      <c r="J16" s="30">
        <v>0</v>
      </c>
      <c r="K16" s="30"/>
      <c r="L16" s="32"/>
    </row>
    <row r="17" spans="3:15">
      <c r="C17" s="29"/>
      <c r="D17" s="29"/>
      <c r="E17" s="30">
        <v>0</v>
      </c>
      <c r="F17" s="30">
        <v>0</v>
      </c>
      <c r="G17" s="30">
        <v>0</v>
      </c>
      <c r="H17" s="30">
        <v>0</v>
      </c>
      <c r="I17" s="31">
        <v>0</v>
      </c>
      <c r="J17" s="30">
        <v>0</v>
      </c>
      <c r="K17" s="30"/>
      <c r="L17" s="32"/>
    </row>
    <row r="18" spans="3:15">
      <c r="C18" s="33"/>
      <c r="D18" s="29"/>
      <c r="E18" s="30">
        <v>0</v>
      </c>
      <c r="F18" s="30">
        <v>0</v>
      </c>
      <c r="G18" s="30">
        <v>0</v>
      </c>
      <c r="H18" s="30">
        <v>0</v>
      </c>
      <c r="I18" s="31">
        <v>0</v>
      </c>
      <c r="J18" s="30">
        <v>0</v>
      </c>
      <c r="K18" s="30"/>
      <c r="L18" s="32"/>
      <c r="O18" s="10"/>
    </row>
    <row r="19" spans="3:15">
      <c r="C19" s="33"/>
      <c r="D19" s="29"/>
      <c r="E19" s="30">
        <v>0</v>
      </c>
      <c r="F19" s="30">
        <v>0</v>
      </c>
      <c r="G19" s="30">
        <v>0</v>
      </c>
      <c r="H19" s="30">
        <v>0</v>
      </c>
      <c r="I19" s="31">
        <v>0</v>
      </c>
      <c r="J19" s="30">
        <v>0</v>
      </c>
      <c r="K19" s="30"/>
      <c r="L19" s="32"/>
    </row>
    <row r="20" spans="3:15">
      <c r="C20" s="33"/>
      <c r="D20" s="29"/>
      <c r="E20" s="30">
        <v>0</v>
      </c>
      <c r="F20" s="30">
        <v>0</v>
      </c>
      <c r="G20" s="30">
        <v>0</v>
      </c>
      <c r="H20" s="30">
        <v>0</v>
      </c>
      <c r="I20" s="31">
        <v>0</v>
      </c>
      <c r="J20" s="30">
        <v>0</v>
      </c>
      <c r="K20" s="30"/>
      <c r="L20" s="32"/>
    </row>
    <row r="21" spans="3:15">
      <c r="C21" s="33"/>
      <c r="D21" s="29"/>
      <c r="E21" s="30">
        <v>0</v>
      </c>
      <c r="F21" s="30">
        <v>0</v>
      </c>
      <c r="G21" s="30">
        <v>0</v>
      </c>
      <c r="H21" s="30">
        <v>0</v>
      </c>
      <c r="I21" s="31">
        <v>0</v>
      </c>
      <c r="J21" s="30">
        <v>0</v>
      </c>
      <c r="K21" s="30"/>
      <c r="L21" s="32"/>
    </row>
    <row r="22" spans="3:15">
      <c r="C22" s="33"/>
      <c r="D22" s="29"/>
      <c r="E22" s="30">
        <v>0</v>
      </c>
      <c r="F22" s="30">
        <v>0</v>
      </c>
      <c r="G22" s="30">
        <v>0</v>
      </c>
      <c r="H22" s="30">
        <v>0</v>
      </c>
      <c r="I22" s="31">
        <v>0</v>
      </c>
      <c r="J22" s="30">
        <v>0</v>
      </c>
      <c r="K22" s="30"/>
      <c r="L22" s="32"/>
    </row>
    <row r="23" spans="3:15">
      <c r="C23" s="33"/>
      <c r="D23" s="29"/>
      <c r="E23" s="30">
        <v>0</v>
      </c>
      <c r="F23" s="30">
        <v>0</v>
      </c>
      <c r="G23" s="30">
        <v>0</v>
      </c>
      <c r="H23" s="30">
        <v>0</v>
      </c>
      <c r="I23" s="31">
        <v>0</v>
      </c>
      <c r="J23" s="30">
        <v>0</v>
      </c>
      <c r="K23" s="30"/>
      <c r="L23" s="32"/>
    </row>
    <row r="24" spans="3:15">
      <c r="C24" s="33"/>
      <c r="D24" s="29"/>
      <c r="E24" s="30">
        <v>0</v>
      </c>
      <c r="F24" s="30">
        <v>0</v>
      </c>
      <c r="G24" s="30">
        <v>0</v>
      </c>
      <c r="H24" s="30">
        <v>0</v>
      </c>
      <c r="I24" s="31">
        <v>0</v>
      </c>
      <c r="J24" s="30">
        <v>0</v>
      </c>
      <c r="K24" s="30"/>
      <c r="L24" s="32"/>
    </row>
    <row r="25" spans="3:15">
      <c r="C25" s="33"/>
      <c r="D25" s="29"/>
      <c r="E25" s="30">
        <v>0</v>
      </c>
      <c r="F25" s="30">
        <v>0</v>
      </c>
      <c r="G25" s="30">
        <v>0</v>
      </c>
      <c r="H25" s="30">
        <v>0</v>
      </c>
      <c r="I25" s="31">
        <v>0</v>
      </c>
      <c r="J25" s="30">
        <v>0</v>
      </c>
      <c r="K25" s="30"/>
      <c r="L25" s="32"/>
    </row>
    <row r="26" spans="3:15">
      <c r="C26" s="33"/>
      <c r="D26" s="29"/>
      <c r="E26" s="30">
        <v>0</v>
      </c>
      <c r="F26" s="30">
        <v>0</v>
      </c>
      <c r="G26" s="30">
        <v>0</v>
      </c>
      <c r="H26" s="30">
        <v>0</v>
      </c>
      <c r="I26" s="31">
        <v>0</v>
      </c>
      <c r="J26" s="30">
        <v>0</v>
      </c>
      <c r="K26" s="30"/>
      <c r="L26" s="32"/>
    </row>
    <row r="27" spans="3:15">
      <c r="C27" s="33"/>
      <c r="D27" s="29"/>
      <c r="E27" s="30">
        <v>0</v>
      </c>
      <c r="F27" s="30">
        <v>0</v>
      </c>
      <c r="G27" s="30">
        <v>0</v>
      </c>
      <c r="H27" s="30">
        <v>0</v>
      </c>
      <c r="I27" s="31">
        <v>0</v>
      </c>
      <c r="J27" s="30">
        <v>0</v>
      </c>
      <c r="K27" s="30"/>
      <c r="L27" s="32"/>
    </row>
    <row r="28" spans="3:15">
      <c r="C28" s="32"/>
      <c r="D28" s="32"/>
      <c r="E28" s="30">
        <v>0</v>
      </c>
      <c r="F28" s="30">
        <v>0</v>
      </c>
      <c r="G28" s="30">
        <v>0</v>
      </c>
      <c r="H28" s="30">
        <v>0</v>
      </c>
      <c r="I28" s="31">
        <v>0</v>
      </c>
      <c r="J28" s="30">
        <v>0</v>
      </c>
      <c r="K28" s="30"/>
      <c r="L28" s="32"/>
    </row>
    <row r="29" spans="3:15">
      <c r="C29" s="32"/>
      <c r="D29" s="32"/>
      <c r="E29" s="30">
        <v>0</v>
      </c>
      <c r="F29" s="30">
        <v>0</v>
      </c>
      <c r="G29" s="30">
        <v>0</v>
      </c>
      <c r="H29" s="30">
        <v>0</v>
      </c>
      <c r="I29" s="31">
        <v>0</v>
      </c>
      <c r="J29" s="30">
        <v>0</v>
      </c>
      <c r="K29" s="30"/>
      <c r="L29" s="32"/>
    </row>
    <row r="30" spans="3:15">
      <c r="C30" s="32"/>
      <c r="D30" s="32"/>
      <c r="E30" s="30">
        <v>0</v>
      </c>
      <c r="F30" s="30">
        <v>0</v>
      </c>
      <c r="G30" s="30">
        <v>0</v>
      </c>
      <c r="H30" s="30">
        <v>0</v>
      </c>
      <c r="I30" s="31">
        <v>0</v>
      </c>
      <c r="J30" s="30">
        <v>0</v>
      </c>
      <c r="K30" s="30"/>
      <c r="L30" s="32"/>
    </row>
    <row r="31" spans="3:15">
      <c r="C31" s="32"/>
      <c r="D31" s="32"/>
      <c r="E31" s="30">
        <v>0</v>
      </c>
      <c r="F31" s="30">
        <v>0</v>
      </c>
      <c r="G31" s="30">
        <v>0</v>
      </c>
      <c r="H31" s="30">
        <v>0</v>
      </c>
      <c r="I31" s="31">
        <v>0</v>
      </c>
      <c r="J31" s="30">
        <v>0</v>
      </c>
      <c r="K31" s="30"/>
      <c r="L31" s="32"/>
    </row>
    <row r="32" spans="3:15">
      <c r="C32" s="32"/>
      <c r="D32" s="32"/>
      <c r="E32" s="30">
        <v>0</v>
      </c>
      <c r="F32" s="30">
        <v>0</v>
      </c>
      <c r="G32" s="30">
        <v>0</v>
      </c>
      <c r="H32" s="30">
        <v>0</v>
      </c>
      <c r="I32" s="31">
        <v>0</v>
      </c>
      <c r="J32" s="30">
        <v>0</v>
      </c>
      <c r="K32" s="30"/>
      <c r="L32" s="32"/>
    </row>
    <row r="33" spans="3:12">
      <c r="C33" s="32"/>
      <c r="D33" s="32"/>
      <c r="E33" s="30">
        <v>0</v>
      </c>
      <c r="F33" s="30">
        <v>0</v>
      </c>
      <c r="G33" s="30">
        <v>0</v>
      </c>
      <c r="H33" s="30">
        <v>0</v>
      </c>
      <c r="I33" s="31">
        <v>0</v>
      </c>
      <c r="J33" s="30">
        <v>0</v>
      </c>
      <c r="K33" s="30"/>
      <c r="L33" s="32"/>
    </row>
    <row r="34" spans="3:12">
      <c r="C34" s="32"/>
      <c r="D34" s="32"/>
      <c r="E34" s="30">
        <v>0</v>
      </c>
      <c r="F34" s="30">
        <v>0</v>
      </c>
      <c r="G34" s="30">
        <v>0</v>
      </c>
      <c r="H34" s="30">
        <v>0</v>
      </c>
      <c r="I34" s="31">
        <v>0</v>
      </c>
      <c r="J34" s="30">
        <v>0</v>
      </c>
      <c r="K34" s="30"/>
      <c r="L34" s="32"/>
    </row>
    <row r="35" spans="3:12">
      <c r="C35" s="32"/>
      <c r="D35" s="32"/>
      <c r="E35" s="30">
        <v>0</v>
      </c>
      <c r="F35" s="30">
        <v>0</v>
      </c>
      <c r="G35" s="30">
        <v>0</v>
      </c>
      <c r="H35" s="30">
        <v>0</v>
      </c>
      <c r="I35" s="31">
        <v>0</v>
      </c>
      <c r="J35" s="30">
        <v>0</v>
      </c>
      <c r="K35" s="30"/>
      <c r="L35" s="32"/>
    </row>
    <row r="36" spans="3:12">
      <c r="C36" s="32"/>
      <c r="D36" s="32"/>
      <c r="E36" s="30">
        <v>0</v>
      </c>
      <c r="F36" s="30">
        <v>0</v>
      </c>
      <c r="G36" s="30">
        <v>0</v>
      </c>
      <c r="H36" s="30">
        <v>0</v>
      </c>
      <c r="I36" s="31">
        <v>0</v>
      </c>
      <c r="J36" s="30">
        <v>0</v>
      </c>
      <c r="K36" s="30"/>
      <c r="L36" s="32"/>
    </row>
    <row r="37" spans="3:12">
      <c r="C37" s="32"/>
      <c r="D37" s="32"/>
      <c r="E37" s="30">
        <v>0</v>
      </c>
      <c r="F37" s="30">
        <v>0</v>
      </c>
      <c r="G37" s="30">
        <v>0</v>
      </c>
      <c r="H37" s="30">
        <v>0</v>
      </c>
      <c r="I37" s="31">
        <v>0</v>
      </c>
      <c r="J37" s="30">
        <v>0</v>
      </c>
      <c r="K37" s="30"/>
      <c r="L37" s="32"/>
    </row>
    <row r="38" spans="3:12">
      <c r="C38" s="32"/>
      <c r="D38" s="32"/>
      <c r="E38" s="30">
        <v>0</v>
      </c>
      <c r="F38" s="30">
        <v>0</v>
      </c>
      <c r="G38" s="30">
        <v>0</v>
      </c>
      <c r="H38" s="30">
        <v>0</v>
      </c>
      <c r="I38" s="31">
        <v>0</v>
      </c>
      <c r="J38" s="30">
        <v>0</v>
      </c>
      <c r="K38" s="30"/>
      <c r="L38" s="32"/>
    </row>
    <row r="39" spans="3:12">
      <c r="C39" s="32"/>
      <c r="D39" s="32"/>
      <c r="E39" s="30">
        <v>0</v>
      </c>
      <c r="F39" s="30">
        <v>0</v>
      </c>
      <c r="G39" s="30">
        <v>0</v>
      </c>
      <c r="H39" s="30">
        <v>0</v>
      </c>
      <c r="I39" s="31">
        <v>0</v>
      </c>
      <c r="J39" s="30">
        <v>0</v>
      </c>
      <c r="K39" s="30"/>
      <c r="L39" s="32"/>
    </row>
    <row r="40" spans="3:12">
      <c r="C40" s="32"/>
      <c r="D40" s="32"/>
      <c r="E40" s="30">
        <v>0</v>
      </c>
      <c r="F40" s="30">
        <v>0</v>
      </c>
      <c r="G40" s="30">
        <v>0</v>
      </c>
      <c r="H40" s="30">
        <v>0</v>
      </c>
      <c r="I40" s="31">
        <v>0</v>
      </c>
      <c r="J40" s="30">
        <v>0</v>
      </c>
      <c r="K40" s="30"/>
      <c r="L40" s="32"/>
    </row>
    <row r="41" spans="3:12">
      <c r="C41" s="32"/>
      <c r="D41" s="32"/>
      <c r="E41" s="30">
        <v>0</v>
      </c>
      <c r="F41" s="30">
        <v>0</v>
      </c>
      <c r="G41" s="30">
        <v>0</v>
      </c>
      <c r="H41" s="30">
        <v>0</v>
      </c>
      <c r="I41" s="31">
        <v>0</v>
      </c>
      <c r="J41" s="30">
        <v>0</v>
      </c>
      <c r="K41" s="30"/>
      <c r="L41" s="32"/>
    </row>
    <row r="42" spans="3:12">
      <c r="C42" s="32"/>
      <c r="D42" s="32"/>
      <c r="E42" s="30">
        <v>0</v>
      </c>
      <c r="F42" s="30">
        <v>0</v>
      </c>
      <c r="G42" s="30">
        <v>0</v>
      </c>
      <c r="H42" s="30">
        <v>0</v>
      </c>
      <c r="I42" s="31">
        <v>0</v>
      </c>
      <c r="J42" s="30">
        <v>0</v>
      </c>
      <c r="K42" s="30"/>
      <c r="L42" s="32"/>
    </row>
    <row r="43" spans="3:12">
      <c r="C43" s="32"/>
      <c r="D43" s="32"/>
      <c r="E43" s="30">
        <v>0</v>
      </c>
      <c r="F43" s="30">
        <v>0</v>
      </c>
      <c r="G43" s="30">
        <v>0</v>
      </c>
      <c r="H43" s="30">
        <v>0</v>
      </c>
      <c r="I43" s="31">
        <v>0</v>
      </c>
      <c r="J43" s="30">
        <v>0</v>
      </c>
      <c r="K43" s="30"/>
      <c r="L43" s="32"/>
    </row>
    <row r="44" spans="3:12">
      <c r="C44" s="32"/>
      <c r="D44" s="32"/>
      <c r="E44" s="30">
        <v>0</v>
      </c>
      <c r="F44" s="30">
        <v>0</v>
      </c>
      <c r="G44" s="30">
        <v>0</v>
      </c>
      <c r="H44" s="30">
        <v>0</v>
      </c>
      <c r="I44" s="31">
        <v>0</v>
      </c>
      <c r="J44" s="30">
        <v>0</v>
      </c>
      <c r="K44" s="30"/>
      <c r="L44" s="32"/>
    </row>
    <row r="45" spans="3:12">
      <c r="C45" s="32"/>
      <c r="D45" s="32"/>
      <c r="E45" s="30">
        <v>0</v>
      </c>
      <c r="F45" s="30">
        <v>0</v>
      </c>
      <c r="G45" s="30">
        <v>0</v>
      </c>
      <c r="H45" s="30">
        <v>0</v>
      </c>
      <c r="I45" s="31">
        <v>0</v>
      </c>
      <c r="J45" s="30">
        <v>0</v>
      </c>
      <c r="K45" s="30"/>
      <c r="L45" s="32"/>
    </row>
    <row r="46" spans="3:12">
      <c r="C46" s="32"/>
      <c r="D46" s="32"/>
      <c r="E46" s="30">
        <v>0</v>
      </c>
      <c r="F46" s="30">
        <v>0</v>
      </c>
      <c r="G46" s="30">
        <v>0</v>
      </c>
      <c r="H46" s="30">
        <v>0</v>
      </c>
      <c r="I46" s="31">
        <v>0</v>
      </c>
      <c r="J46" s="30">
        <v>0</v>
      </c>
      <c r="K46" s="30"/>
      <c r="L46" s="32"/>
    </row>
    <row r="47" spans="3:12">
      <c r="C47" s="32"/>
      <c r="D47" s="32"/>
      <c r="E47" s="30">
        <v>0</v>
      </c>
      <c r="F47" s="30">
        <v>0</v>
      </c>
      <c r="G47" s="30">
        <v>0</v>
      </c>
      <c r="H47" s="30">
        <v>0</v>
      </c>
      <c r="I47" s="31">
        <v>0</v>
      </c>
      <c r="J47" s="30">
        <v>0</v>
      </c>
      <c r="K47" s="30"/>
      <c r="L47" s="32"/>
    </row>
    <row r="48" spans="3:12">
      <c r="C48" s="32"/>
      <c r="D48" s="32"/>
      <c r="E48" s="30">
        <v>0</v>
      </c>
      <c r="F48" s="30">
        <v>0</v>
      </c>
      <c r="G48" s="30">
        <v>0</v>
      </c>
      <c r="H48" s="30">
        <v>0</v>
      </c>
      <c r="I48" s="31">
        <v>0</v>
      </c>
      <c r="J48" s="30">
        <v>0</v>
      </c>
      <c r="K48" s="30"/>
      <c r="L48" s="32"/>
    </row>
    <row r="49" spans="3:12">
      <c r="C49" s="32"/>
      <c r="D49" s="32"/>
      <c r="E49" s="30">
        <v>0</v>
      </c>
      <c r="F49" s="30">
        <v>0</v>
      </c>
      <c r="G49" s="30">
        <v>0</v>
      </c>
      <c r="H49" s="30">
        <v>0</v>
      </c>
      <c r="I49" s="31">
        <v>0</v>
      </c>
      <c r="J49" s="30">
        <v>0</v>
      </c>
      <c r="K49" s="30"/>
      <c r="L49" s="32"/>
    </row>
    <row r="50" spans="3:12">
      <c r="C50" s="32"/>
      <c r="D50" s="32"/>
      <c r="E50" s="30">
        <v>0</v>
      </c>
      <c r="F50" s="30">
        <v>0</v>
      </c>
      <c r="G50" s="30">
        <v>0</v>
      </c>
      <c r="H50" s="30">
        <v>0</v>
      </c>
      <c r="I50" s="31">
        <v>0</v>
      </c>
      <c r="J50" s="30">
        <v>0</v>
      </c>
      <c r="K50" s="30"/>
      <c r="L50" s="32"/>
    </row>
    <row r="51" spans="3:12">
      <c r="C51" s="32"/>
      <c r="D51" s="32"/>
      <c r="E51" s="30">
        <v>0</v>
      </c>
      <c r="F51" s="30">
        <v>0</v>
      </c>
      <c r="G51" s="30">
        <v>0</v>
      </c>
      <c r="H51" s="30">
        <v>0</v>
      </c>
      <c r="I51" s="31">
        <v>0</v>
      </c>
      <c r="J51" s="30">
        <v>0</v>
      </c>
      <c r="K51" s="30"/>
      <c r="L51" s="32"/>
    </row>
    <row r="52" spans="3:12">
      <c r="C52" s="32"/>
      <c r="D52" s="32"/>
      <c r="E52" s="30">
        <v>0</v>
      </c>
      <c r="F52" s="30">
        <v>0</v>
      </c>
      <c r="G52" s="30">
        <v>0</v>
      </c>
      <c r="H52" s="30">
        <v>0</v>
      </c>
      <c r="I52" s="31">
        <v>0</v>
      </c>
      <c r="J52" s="30">
        <v>0</v>
      </c>
      <c r="K52" s="30"/>
      <c r="L52" s="32"/>
    </row>
    <row r="53" spans="3:12">
      <c r="C53" s="32"/>
      <c r="D53" s="32"/>
      <c r="E53" s="30">
        <v>0</v>
      </c>
      <c r="F53" s="30">
        <v>0</v>
      </c>
      <c r="G53" s="30">
        <v>0</v>
      </c>
      <c r="H53" s="30">
        <v>0</v>
      </c>
      <c r="I53" s="31">
        <v>0</v>
      </c>
      <c r="J53" s="30">
        <v>0</v>
      </c>
      <c r="K53" s="30"/>
      <c r="L53" s="32"/>
    </row>
    <row r="54" spans="3:12">
      <c r="C54" s="32"/>
      <c r="D54" s="32"/>
      <c r="E54" s="30">
        <v>0</v>
      </c>
      <c r="F54" s="30">
        <v>0</v>
      </c>
      <c r="G54" s="30">
        <v>0</v>
      </c>
      <c r="H54" s="30">
        <v>0</v>
      </c>
      <c r="I54" s="31">
        <v>0</v>
      </c>
      <c r="J54" s="30">
        <v>0</v>
      </c>
      <c r="K54" s="30"/>
      <c r="L54" s="32"/>
    </row>
    <row r="55" spans="3:12">
      <c r="C55" s="32"/>
      <c r="D55" s="32"/>
      <c r="E55" s="30">
        <v>0</v>
      </c>
      <c r="F55" s="30">
        <v>0</v>
      </c>
      <c r="G55" s="30">
        <v>0</v>
      </c>
      <c r="H55" s="30">
        <v>0</v>
      </c>
      <c r="I55" s="31">
        <v>0</v>
      </c>
      <c r="J55" s="30">
        <v>0</v>
      </c>
      <c r="K55" s="30"/>
      <c r="L55" s="32"/>
    </row>
    <row r="56" spans="3:12">
      <c r="C56" s="32"/>
      <c r="D56" s="32"/>
      <c r="E56" s="30">
        <v>0</v>
      </c>
      <c r="F56" s="30">
        <v>0</v>
      </c>
      <c r="G56" s="30">
        <v>0</v>
      </c>
      <c r="H56" s="30">
        <v>0</v>
      </c>
      <c r="I56" s="31">
        <v>0</v>
      </c>
      <c r="J56" s="30">
        <v>0</v>
      </c>
      <c r="K56" s="30"/>
      <c r="L56" s="32"/>
    </row>
    <row r="57" spans="3:12">
      <c r="C57" s="32"/>
      <c r="D57" s="32"/>
      <c r="E57" s="30">
        <v>0</v>
      </c>
      <c r="F57" s="30">
        <v>0</v>
      </c>
      <c r="G57" s="30">
        <v>0</v>
      </c>
      <c r="H57" s="30">
        <v>0</v>
      </c>
      <c r="I57" s="31">
        <v>0</v>
      </c>
      <c r="J57" s="30">
        <v>0</v>
      </c>
      <c r="K57" s="30"/>
      <c r="L57" s="32"/>
    </row>
    <row r="58" spans="3:12">
      <c r="C58" s="32"/>
      <c r="D58" s="32"/>
      <c r="E58" s="30">
        <v>0</v>
      </c>
      <c r="F58" s="30">
        <v>0</v>
      </c>
      <c r="G58" s="30">
        <v>0</v>
      </c>
      <c r="H58" s="30">
        <v>0</v>
      </c>
      <c r="I58" s="31">
        <v>0</v>
      </c>
      <c r="J58" s="30">
        <v>0</v>
      </c>
      <c r="K58" s="30"/>
      <c r="L58" s="32"/>
    </row>
    <row r="59" spans="3:12">
      <c r="C59" s="32"/>
      <c r="D59" s="32"/>
      <c r="E59" s="30">
        <v>0</v>
      </c>
      <c r="F59" s="30">
        <v>0</v>
      </c>
      <c r="G59" s="30">
        <v>0</v>
      </c>
      <c r="H59" s="30">
        <v>0</v>
      </c>
      <c r="I59" s="31">
        <v>0</v>
      </c>
      <c r="J59" s="30">
        <v>0</v>
      </c>
      <c r="K59" s="30"/>
      <c r="L59" s="32"/>
    </row>
    <row r="60" spans="3:12">
      <c r="C60" s="32"/>
      <c r="D60" s="32"/>
      <c r="E60" s="30">
        <v>0</v>
      </c>
      <c r="F60" s="30">
        <v>0</v>
      </c>
      <c r="G60" s="30">
        <v>0</v>
      </c>
      <c r="H60" s="30">
        <v>0</v>
      </c>
      <c r="I60" s="31">
        <v>0</v>
      </c>
      <c r="J60" s="30">
        <v>0</v>
      </c>
      <c r="K60" s="30"/>
      <c r="L60" s="32"/>
    </row>
    <row r="61" spans="3:12">
      <c r="C61" s="32"/>
      <c r="D61" s="32"/>
      <c r="E61" s="30">
        <v>0</v>
      </c>
      <c r="F61" s="30">
        <v>0</v>
      </c>
      <c r="G61" s="30">
        <v>0</v>
      </c>
      <c r="H61" s="30">
        <v>0</v>
      </c>
      <c r="I61" s="31">
        <v>0</v>
      </c>
      <c r="J61" s="30">
        <v>0</v>
      </c>
      <c r="K61" s="30"/>
      <c r="L61" s="32"/>
    </row>
    <row r="62" spans="3:12">
      <c r="C62" s="32"/>
      <c r="D62" s="32"/>
      <c r="E62" s="30">
        <v>0</v>
      </c>
      <c r="F62" s="30">
        <v>0</v>
      </c>
      <c r="G62" s="30">
        <v>0</v>
      </c>
      <c r="H62" s="30">
        <v>0</v>
      </c>
      <c r="I62" s="31">
        <v>0</v>
      </c>
      <c r="J62" s="30">
        <v>0</v>
      </c>
      <c r="K62" s="30"/>
      <c r="L62" s="32"/>
    </row>
    <row r="63" spans="3:12">
      <c r="C63" s="32"/>
      <c r="D63" s="32"/>
      <c r="E63" s="30">
        <v>0</v>
      </c>
      <c r="F63" s="30">
        <v>0</v>
      </c>
      <c r="G63" s="30">
        <v>0</v>
      </c>
      <c r="H63" s="30">
        <v>0</v>
      </c>
      <c r="I63" s="31">
        <v>0</v>
      </c>
      <c r="J63" s="30">
        <v>0</v>
      </c>
      <c r="K63" s="30"/>
      <c r="L63" s="32"/>
    </row>
    <row r="64" spans="3:12">
      <c r="C64" s="32"/>
      <c r="D64" s="32"/>
      <c r="E64" s="30">
        <v>0</v>
      </c>
      <c r="F64" s="30">
        <v>0</v>
      </c>
      <c r="G64" s="30">
        <v>0</v>
      </c>
      <c r="H64" s="30">
        <v>0</v>
      </c>
      <c r="I64" s="31">
        <v>0</v>
      </c>
      <c r="J64" s="30">
        <v>0</v>
      </c>
      <c r="K64" s="30"/>
      <c r="L64" s="32"/>
    </row>
    <row r="65" spans="3:12">
      <c r="C65" s="32"/>
      <c r="D65" s="32"/>
      <c r="E65" s="30">
        <v>0</v>
      </c>
      <c r="F65" s="30">
        <v>0</v>
      </c>
      <c r="G65" s="30">
        <v>0</v>
      </c>
      <c r="H65" s="30">
        <v>0</v>
      </c>
      <c r="I65" s="31">
        <v>0</v>
      </c>
      <c r="J65" s="30">
        <v>0</v>
      </c>
      <c r="K65" s="30"/>
      <c r="L65" s="32"/>
    </row>
    <row r="66" spans="3:12">
      <c r="C66" s="32"/>
      <c r="D66" s="32"/>
      <c r="E66" s="30">
        <v>0</v>
      </c>
      <c r="F66" s="30">
        <v>0</v>
      </c>
      <c r="G66" s="30">
        <v>0</v>
      </c>
      <c r="H66" s="30">
        <v>0</v>
      </c>
      <c r="I66" s="31">
        <v>0</v>
      </c>
      <c r="J66" s="30">
        <v>0</v>
      </c>
      <c r="K66" s="30"/>
      <c r="L66" s="32"/>
    </row>
    <row r="67" spans="3:12">
      <c r="C67" s="32"/>
      <c r="D67" s="32"/>
      <c r="E67" s="30">
        <v>0</v>
      </c>
      <c r="F67" s="30">
        <v>0</v>
      </c>
      <c r="G67" s="30">
        <v>0</v>
      </c>
      <c r="H67" s="30">
        <v>0</v>
      </c>
      <c r="I67" s="31">
        <v>0</v>
      </c>
      <c r="J67" s="30">
        <v>0</v>
      </c>
      <c r="K67" s="30"/>
      <c r="L67" s="32"/>
    </row>
    <row r="68" spans="3:12">
      <c r="C68" s="32"/>
      <c r="D68" s="32"/>
      <c r="E68" s="30">
        <v>0</v>
      </c>
      <c r="F68" s="30">
        <v>0</v>
      </c>
      <c r="G68" s="30">
        <v>0</v>
      </c>
      <c r="H68" s="30">
        <v>0</v>
      </c>
      <c r="I68" s="31">
        <v>0</v>
      </c>
      <c r="J68" s="30">
        <v>0</v>
      </c>
      <c r="K68" s="30"/>
      <c r="L68" s="32"/>
    </row>
    <row r="69" spans="3:12">
      <c r="C69" s="32"/>
      <c r="D69" s="32"/>
      <c r="E69" s="30">
        <v>0</v>
      </c>
      <c r="F69" s="30">
        <v>0</v>
      </c>
      <c r="G69" s="30">
        <v>0</v>
      </c>
      <c r="H69" s="30">
        <v>0</v>
      </c>
      <c r="I69" s="31">
        <v>0</v>
      </c>
      <c r="J69" s="30">
        <v>0</v>
      </c>
      <c r="K69" s="30"/>
      <c r="L69" s="32"/>
    </row>
    <row r="70" spans="3:12">
      <c r="C70" s="32"/>
      <c r="D70" s="32"/>
      <c r="E70" s="30">
        <v>0</v>
      </c>
      <c r="F70" s="30">
        <v>0</v>
      </c>
      <c r="G70" s="30">
        <v>0</v>
      </c>
      <c r="H70" s="30">
        <v>0</v>
      </c>
      <c r="I70" s="31">
        <v>0</v>
      </c>
      <c r="J70" s="30">
        <v>0</v>
      </c>
      <c r="K70" s="30"/>
      <c r="L70" s="32"/>
    </row>
    <row r="71" spans="3:12">
      <c r="C71" s="32"/>
      <c r="D71" s="32"/>
      <c r="E71" s="30">
        <v>0</v>
      </c>
      <c r="F71" s="30">
        <v>0</v>
      </c>
      <c r="G71" s="30">
        <v>0</v>
      </c>
      <c r="H71" s="30">
        <v>0</v>
      </c>
      <c r="I71" s="31">
        <v>0</v>
      </c>
      <c r="J71" s="30">
        <v>0</v>
      </c>
      <c r="K71" s="30"/>
      <c r="L71" s="32"/>
    </row>
    <row r="72" spans="3:12">
      <c r="C72" s="32"/>
      <c r="D72" s="32"/>
      <c r="E72" s="30">
        <v>0</v>
      </c>
      <c r="F72" s="30">
        <v>0</v>
      </c>
      <c r="G72" s="30">
        <v>0</v>
      </c>
      <c r="H72" s="30">
        <v>0</v>
      </c>
      <c r="I72" s="31">
        <v>0</v>
      </c>
      <c r="J72" s="30">
        <v>0</v>
      </c>
      <c r="K72" s="30"/>
      <c r="L72" s="32"/>
    </row>
    <row r="73" spans="3:12">
      <c r="C73" s="32"/>
      <c r="D73" s="32"/>
      <c r="E73" s="30">
        <v>0</v>
      </c>
      <c r="F73" s="30">
        <v>0</v>
      </c>
      <c r="G73" s="30">
        <v>0</v>
      </c>
      <c r="H73" s="30">
        <v>0</v>
      </c>
      <c r="I73" s="31">
        <v>0</v>
      </c>
      <c r="J73" s="30">
        <v>0</v>
      </c>
      <c r="K73" s="30"/>
      <c r="L73" s="32"/>
    </row>
    <row r="74" spans="3:12">
      <c r="C74" s="32"/>
      <c r="D74" s="32"/>
      <c r="E74" s="30">
        <v>0</v>
      </c>
      <c r="F74" s="30">
        <v>0</v>
      </c>
      <c r="G74" s="30">
        <v>0</v>
      </c>
      <c r="H74" s="30">
        <v>0</v>
      </c>
      <c r="I74" s="31">
        <v>0</v>
      </c>
      <c r="J74" s="30">
        <v>0</v>
      </c>
      <c r="K74" s="30"/>
      <c r="L74" s="32"/>
    </row>
    <row r="75" spans="3:12">
      <c r="C75" s="32"/>
      <c r="D75" s="32"/>
      <c r="E75" s="30">
        <v>0</v>
      </c>
      <c r="F75" s="30">
        <v>0</v>
      </c>
      <c r="G75" s="30">
        <v>0</v>
      </c>
      <c r="H75" s="30">
        <v>0</v>
      </c>
      <c r="I75" s="31">
        <v>0</v>
      </c>
      <c r="J75" s="30">
        <v>0</v>
      </c>
      <c r="K75" s="30"/>
      <c r="L75" s="32"/>
    </row>
    <row r="76" spans="3:12">
      <c r="C76" s="32"/>
      <c r="D76" s="32"/>
      <c r="E76" s="30">
        <v>0</v>
      </c>
      <c r="F76" s="30">
        <v>0</v>
      </c>
      <c r="G76" s="30">
        <v>0</v>
      </c>
      <c r="H76" s="30">
        <v>0</v>
      </c>
      <c r="I76" s="31">
        <v>0</v>
      </c>
      <c r="J76" s="30">
        <v>0</v>
      </c>
      <c r="K76" s="30"/>
      <c r="L76" s="32"/>
    </row>
    <row r="77" spans="3:12">
      <c r="C77" s="32"/>
      <c r="D77" s="32"/>
      <c r="E77" s="30">
        <v>0</v>
      </c>
      <c r="F77" s="30">
        <v>0</v>
      </c>
      <c r="G77" s="30">
        <v>0</v>
      </c>
      <c r="H77" s="30">
        <v>0</v>
      </c>
      <c r="I77" s="31">
        <v>0</v>
      </c>
      <c r="J77" s="30">
        <v>0</v>
      </c>
      <c r="K77" s="30"/>
      <c r="L77" s="32"/>
    </row>
    <row r="78" spans="3:12">
      <c r="C78" s="32"/>
      <c r="D78" s="32"/>
      <c r="E78" s="30">
        <v>0</v>
      </c>
      <c r="F78" s="30">
        <v>0</v>
      </c>
      <c r="G78" s="30">
        <v>0</v>
      </c>
      <c r="H78" s="30">
        <v>0</v>
      </c>
      <c r="I78" s="31">
        <v>0</v>
      </c>
      <c r="J78" s="30">
        <v>0</v>
      </c>
      <c r="K78" s="30"/>
      <c r="L78" s="32"/>
    </row>
    <row r="79" spans="3:12">
      <c r="C79" s="32"/>
      <c r="D79" s="32"/>
      <c r="E79" s="30">
        <v>0</v>
      </c>
      <c r="F79" s="30">
        <v>0</v>
      </c>
      <c r="G79" s="30">
        <v>0</v>
      </c>
      <c r="H79" s="30">
        <v>0</v>
      </c>
      <c r="I79" s="31">
        <v>0</v>
      </c>
      <c r="J79" s="30">
        <v>0</v>
      </c>
      <c r="K79" s="30"/>
      <c r="L79" s="32"/>
    </row>
    <row r="80" spans="3:12">
      <c r="C80" s="32"/>
      <c r="D80" s="32"/>
      <c r="E80" s="30">
        <v>0</v>
      </c>
      <c r="F80" s="30">
        <v>0</v>
      </c>
      <c r="G80" s="30">
        <v>0</v>
      </c>
      <c r="H80" s="30">
        <v>0</v>
      </c>
      <c r="I80" s="31">
        <v>0</v>
      </c>
      <c r="J80" s="30">
        <v>0</v>
      </c>
      <c r="K80" s="30"/>
      <c r="L80" s="32"/>
    </row>
    <row r="81" spans="8:11" ht="36" customHeight="1"/>
    <row r="82" spans="8:11" ht="21" customHeight="1">
      <c r="H82" s="11"/>
      <c r="I82" s="34" t="s">
        <v>20</v>
      </c>
      <c r="J82" s="31">
        <f>SUM(Table2[Likely 2024 Gift])</f>
        <v>0</v>
      </c>
    </row>
    <row r="83" spans="8:11" ht="16" customHeight="1">
      <c r="I83" s="35" t="s">
        <v>21</v>
      </c>
      <c r="J83" s="31">
        <f>SUMIF(Table2[Solicitation Method],"=Individual Major Gift Solicitation",Table2[Likely 2024 Gift])</f>
        <v>0</v>
      </c>
      <c r="K83" s="12"/>
    </row>
    <row r="84" spans="8:11" ht="19" customHeight="1">
      <c r="I84" s="35" t="s">
        <v>22</v>
      </c>
      <c r="J84" s="31">
        <f>SUMIF(Table2[Solicitation Method],"=Foundation Grant Application",Table2[Likely 2024 Gift])</f>
        <v>0</v>
      </c>
    </row>
    <row r="85" spans="8:11" ht="18" customHeight="1">
      <c r="I85" s="35" t="s">
        <v>18</v>
      </c>
      <c r="J85" s="31">
        <f>SUMIF(Table2[Solicitation Method],"=Corporate giving",Table2[Likely 2024 Gift])</f>
        <v>0</v>
      </c>
    </row>
    <row r="86" spans="8:11" ht="20" customHeight="1">
      <c r="I86" s="35" t="s">
        <v>19</v>
      </c>
      <c r="J86" s="31">
        <f>SUMIF(Table2[Solicitation Method],"=Other",Table2[Likely 2024 Gift])</f>
        <v>0</v>
      </c>
    </row>
    <row r="87" spans="8:11" ht="17" customHeight="1"/>
    <row r="97" spans="10:11">
      <c r="J97" s="12"/>
      <c r="K97" s="12"/>
    </row>
  </sheetData>
  <mergeCells count="6">
    <mergeCell ref="M4:P7"/>
    <mergeCell ref="I4:K8"/>
    <mergeCell ref="D4:G8"/>
    <mergeCell ref="C10:D10"/>
    <mergeCell ref="E10:H10"/>
    <mergeCell ref="I10:L10"/>
  </mergeCells>
  <phoneticPr fontId="4" type="noConversion"/>
  <dataValidations disablePrompts="1" count="1">
    <dataValidation type="list" allowBlank="1" showInputMessage="1" showErrorMessage="1" sqref="K12:K80" xr:uid="{E90FB230-08DB-4FA1-B2C9-DB84CF6ED962}">
      <formula1>$N$11:$N$14</formula1>
    </dataValidation>
  </dataValidations>
  <pageMargins left="0.7" right="0.7" top="0.75" bottom="0.75" header="0.3" footer="0.3"/>
  <pageSetup orientation="portrait"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E63C2-7962-4240-95FA-E94CE5BC13CD}">
  <dimension ref="C1:N32"/>
  <sheetViews>
    <sheetView zoomScale="86" workbookViewId="0">
      <selection activeCell="L14" sqref="L14"/>
    </sheetView>
  </sheetViews>
  <sheetFormatPr baseColWidth="10" defaultColWidth="8.6640625" defaultRowHeight="15"/>
  <cols>
    <col min="1" max="2" width="8.6640625" style="2"/>
    <col min="3" max="3" width="26.5" style="2" customWidth="1"/>
    <col min="4" max="4" width="13.83203125" style="2" customWidth="1"/>
    <col min="5" max="5" width="15.5" style="2" customWidth="1"/>
    <col min="6" max="6" width="16.5" style="2" customWidth="1"/>
    <col min="7" max="7" width="14.6640625" style="2" customWidth="1"/>
    <col min="8" max="8" width="25.6640625" style="2" customWidth="1"/>
    <col min="9" max="9" width="18.5" style="2" customWidth="1"/>
    <col min="10" max="16384" width="8.6640625" style="2"/>
  </cols>
  <sheetData>
    <row r="1" spans="3:14" ht="139" customHeight="1"/>
    <row r="2" spans="3:14" ht="33" customHeight="1"/>
    <row r="4" spans="3:14" ht="102" customHeight="1">
      <c r="C4" s="74" t="s">
        <v>23</v>
      </c>
      <c r="D4" s="74"/>
      <c r="E4" s="74"/>
      <c r="F4" s="74"/>
      <c r="G4" s="15"/>
      <c r="H4" s="16" t="s">
        <v>24</v>
      </c>
      <c r="I4" s="17"/>
      <c r="J4" s="74" t="s">
        <v>25</v>
      </c>
      <c r="K4" s="74"/>
      <c r="L4" s="74"/>
      <c r="M4" s="74"/>
      <c r="N4" s="74"/>
    </row>
    <row r="5" spans="3:14">
      <c r="C5" s="15"/>
      <c r="D5" s="15"/>
      <c r="E5" s="15"/>
      <c r="F5" s="15"/>
      <c r="G5" s="15"/>
      <c r="H5" s="18"/>
      <c r="I5" s="17"/>
      <c r="J5" s="17"/>
      <c r="K5" s="17"/>
      <c r="L5" s="17"/>
      <c r="M5" s="17"/>
      <c r="N5" s="17"/>
    </row>
    <row r="6" spans="3:14" ht="35" customHeight="1">
      <c r="C6" s="24" t="s">
        <v>26</v>
      </c>
      <c r="D6" s="24" t="s">
        <v>27</v>
      </c>
      <c r="E6" s="24" t="s">
        <v>28</v>
      </c>
      <c r="F6" s="24" t="s">
        <v>29</v>
      </c>
      <c r="G6" s="24" t="s">
        <v>30</v>
      </c>
      <c r="H6" s="24" t="s">
        <v>31</v>
      </c>
      <c r="I6" s="24" t="s">
        <v>32</v>
      </c>
      <c r="J6" s="17"/>
      <c r="K6" s="17"/>
      <c r="L6" s="17"/>
      <c r="M6" s="17"/>
      <c r="N6" s="17"/>
    </row>
    <row r="7" spans="3:14" ht="43.5" customHeight="1">
      <c r="C7" s="19" t="s">
        <v>33</v>
      </c>
      <c r="D7" s="20">
        <v>0</v>
      </c>
      <c r="E7" s="20">
        <v>0</v>
      </c>
      <c r="F7" s="20">
        <v>0</v>
      </c>
      <c r="G7" s="20">
        <v>0</v>
      </c>
      <c r="H7" s="21" t="s">
        <v>86</v>
      </c>
      <c r="I7" s="22">
        <v>0</v>
      </c>
      <c r="J7" s="17"/>
      <c r="K7" s="76" t="str">
        <f>IF(I7&gt;='1 Top Donors'!J83,"Looks good!","Stop and review! Must be greater than or equal to Major Gift Solicitation Total from Top Donor Tab. See cell J82")</f>
        <v>Looks good!</v>
      </c>
      <c r="L7" s="76"/>
      <c r="M7" s="76"/>
      <c r="N7" s="76"/>
    </row>
    <row r="8" spans="3:14" ht="58" customHeight="1">
      <c r="C8" s="19" t="s">
        <v>16</v>
      </c>
      <c r="D8" s="20">
        <v>0</v>
      </c>
      <c r="E8" s="20">
        <v>0</v>
      </c>
      <c r="F8" s="20">
        <v>0</v>
      </c>
      <c r="G8" s="20">
        <v>0</v>
      </c>
      <c r="H8" s="21" t="s">
        <v>86</v>
      </c>
      <c r="I8" s="22">
        <v>0</v>
      </c>
      <c r="J8" s="17"/>
      <c r="K8" s="76" t="str">
        <f>IF(I8&gt;='1 Top Donors'!J84,"Looks good!","Stop and review! Must be greater than or equal to Grant Application Total from Top Donor Tab. See cell J83")</f>
        <v>Looks good!</v>
      </c>
      <c r="L8" s="76"/>
      <c r="M8" s="76"/>
      <c r="N8" s="76"/>
    </row>
    <row r="9" spans="3:14" ht="50.5" customHeight="1">
      <c r="C9" s="19" t="s">
        <v>18</v>
      </c>
      <c r="D9" s="20">
        <v>0</v>
      </c>
      <c r="E9" s="20">
        <v>0</v>
      </c>
      <c r="F9" s="20">
        <v>0</v>
      </c>
      <c r="G9" s="20">
        <v>0</v>
      </c>
      <c r="H9" s="21" t="s">
        <v>34</v>
      </c>
      <c r="I9" s="22">
        <v>0</v>
      </c>
      <c r="J9" s="17"/>
      <c r="K9" s="76" t="str">
        <f>IF(I9&gt;='1 Top Donors'!J85,"Looks good!","Stop and review! Must be greater than or equal to Corporate Giving Total from Top Donor Tab. See cell J84")</f>
        <v>Looks good!</v>
      </c>
      <c r="L9" s="76"/>
      <c r="M9" s="76"/>
      <c r="N9" s="76"/>
    </row>
    <row r="10" spans="3:14">
      <c r="C10" s="19" t="s">
        <v>35</v>
      </c>
      <c r="D10" s="20">
        <v>0</v>
      </c>
      <c r="E10" s="20">
        <v>0</v>
      </c>
      <c r="F10" s="20">
        <v>0</v>
      </c>
      <c r="G10" s="20">
        <v>0</v>
      </c>
      <c r="H10" s="21" t="s">
        <v>87</v>
      </c>
      <c r="I10" s="22">
        <v>0</v>
      </c>
      <c r="J10" s="17"/>
      <c r="K10" s="17"/>
      <c r="L10" s="17"/>
      <c r="M10" s="17"/>
      <c r="N10" s="17"/>
    </row>
    <row r="11" spans="3:14">
      <c r="C11" s="19" t="s">
        <v>37</v>
      </c>
      <c r="D11" s="20">
        <v>0</v>
      </c>
      <c r="E11" s="20">
        <v>0</v>
      </c>
      <c r="F11" s="20">
        <v>0</v>
      </c>
      <c r="G11" s="20">
        <v>0</v>
      </c>
      <c r="H11" s="21" t="s">
        <v>38</v>
      </c>
      <c r="I11" s="22">
        <v>0</v>
      </c>
      <c r="J11" s="17"/>
      <c r="K11" s="17"/>
      <c r="L11" s="17"/>
      <c r="M11" s="17"/>
      <c r="N11" s="17"/>
    </row>
    <row r="12" spans="3:14">
      <c r="C12" s="19" t="s">
        <v>39</v>
      </c>
      <c r="D12" s="20">
        <v>0</v>
      </c>
      <c r="E12" s="20">
        <v>0</v>
      </c>
      <c r="F12" s="20">
        <v>0</v>
      </c>
      <c r="G12" s="20">
        <v>0</v>
      </c>
      <c r="H12" s="21" t="s">
        <v>87</v>
      </c>
      <c r="I12" s="22">
        <v>0</v>
      </c>
      <c r="J12" s="17"/>
      <c r="K12" s="17"/>
      <c r="L12" s="17"/>
      <c r="M12" s="17"/>
      <c r="N12" s="17"/>
    </row>
    <row r="13" spans="3:14">
      <c r="C13" s="23" t="s">
        <v>40</v>
      </c>
      <c r="D13" s="20">
        <v>0</v>
      </c>
      <c r="E13" s="20">
        <v>0</v>
      </c>
      <c r="F13" s="20">
        <v>0</v>
      </c>
      <c r="G13" s="20">
        <v>0</v>
      </c>
      <c r="H13" s="21" t="s">
        <v>36</v>
      </c>
      <c r="I13" s="22">
        <v>0</v>
      </c>
      <c r="J13" s="17"/>
      <c r="K13" s="17"/>
      <c r="L13" s="17"/>
      <c r="M13" s="17"/>
      <c r="N13" s="17"/>
    </row>
    <row r="14" spans="3:14">
      <c r="C14" s="23" t="s">
        <v>41</v>
      </c>
      <c r="D14" s="20">
        <v>0</v>
      </c>
      <c r="E14" s="20">
        <v>0</v>
      </c>
      <c r="F14" s="20">
        <v>0</v>
      </c>
      <c r="G14" s="20">
        <v>0</v>
      </c>
      <c r="H14" s="21" t="s">
        <v>38</v>
      </c>
      <c r="I14" s="22">
        <v>0</v>
      </c>
      <c r="J14" s="17"/>
      <c r="K14" s="17"/>
      <c r="L14" s="17"/>
      <c r="M14" s="17"/>
      <c r="N14" s="17"/>
    </row>
    <row r="15" spans="3:14">
      <c r="C15" s="23" t="s">
        <v>19</v>
      </c>
      <c r="D15" s="20">
        <v>0</v>
      </c>
      <c r="E15" s="20">
        <v>0</v>
      </c>
      <c r="F15" s="20">
        <v>0</v>
      </c>
      <c r="G15" s="20">
        <v>0</v>
      </c>
      <c r="H15" s="21"/>
      <c r="I15" s="22">
        <v>0</v>
      </c>
      <c r="J15" s="17"/>
      <c r="K15" s="17"/>
      <c r="L15" s="17"/>
      <c r="M15" s="17"/>
      <c r="N15" s="17"/>
    </row>
    <row r="16" spans="3:14">
      <c r="C16" s="23" t="s">
        <v>19</v>
      </c>
      <c r="D16" s="20">
        <v>0</v>
      </c>
      <c r="E16" s="20">
        <v>0</v>
      </c>
      <c r="F16" s="20">
        <v>0</v>
      </c>
      <c r="G16" s="20">
        <v>0</v>
      </c>
      <c r="H16" s="20"/>
      <c r="I16" s="22">
        <v>0</v>
      </c>
      <c r="J16" s="17"/>
      <c r="K16" s="17"/>
      <c r="L16" s="17"/>
      <c r="M16" s="17"/>
      <c r="N16" s="17"/>
    </row>
    <row r="17" spans="3:14">
      <c r="C17" s="23" t="s">
        <v>19</v>
      </c>
      <c r="D17" s="20">
        <v>0</v>
      </c>
      <c r="E17" s="20">
        <v>0</v>
      </c>
      <c r="F17" s="20">
        <v>0</v>
      </c>
      <c r="G17" s="20">
        <v>0</v>
      </c>
      <c r="H17" s="20"/>
      <c r="I17" s="22">
        <v>0</v>
      </c>
      <c r="J17" s="17"/>
      <c r="K17" s="17"/>
      <c r="L17" s="17"/>
      <c r="M17" s="17"/>
      <c r="N17" s="17"/>
    </row>
    <row r="18" spans="3:14" ht="26" customHeight="1">
      <c r="C18" s="25"/>
      <c r="D18" s="25">
        <f>SUM(D7:D17)</f>
        <v>0</v>
      </c>
      <c r="E18" s="25">
        <f t="shared" ref="E18:G18" si="0">SUM(E7:E17)</f>
        <v>0</v>
      </c>
      <c r="F18" s="25">
        <f t="shared" si="0"/>
        <v>0</v>
      </c>
      <c r="G18" s="25">
        <f t="shared" si="0"/>
        <v>0</v>
      </c>
      <c r="H18" s="25"/>
      <c r="I18" s="26">
        <f>SUM(I7:I17)</f>
        <v>0</v>
      </c>
      <c r="J18" s="17"/>
      <c r="K18" s="17"/>
      <c r="L18" s="17"/>
      <c r="M18" s="17"/>
      <c r="N18" s="17"/>
    </row>
    <row r="29" spans="3:14">
      <c r="E29" s="75"/>
      <c r="F29" s="75"/>
      <c r="G29" s="75"/>
      <c r="H29" s="75"/>
    </row>
    <row r="30" spans="3:14">
      <c r="E30" s="75"/>
      <c r="F30" s="75"/>
      <c r="G30" s="75"/>
      <c r="H30" s="75"/>
    </row>
    <row r="31" spans="3:14">
      <c r="E31" s="75"/>
      <c r="F31" s="75"/>
      <c r="G31" s="75"/>
      <c r="H31" s="75"/>
    </row>
    <row r="32" spans="3:14">
      <c r="E32" s="75"/>
      <c r="F32" s="75"/>
      <c r="G32" s="75"/>
      <c r="H32" s="75"/>
    </row>
  </sheetData>
  <mergeCells count="6">
    <mergeCell ref="C4:F4"/>
    <mergeCell ref="E29:H32"/>
    <mergeCell ref="K7:N7"/>
    <mergeCell ref="K8:N8"/>
    <mergeCell ref="K9:N9"/>
    <mergeCell ref="J4:N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5A92-D6F3-400E-A571-E15AA0D760D6}">
  <dimension ref="B1:M24"/>
  <sheetViews>
    <sheetView workbookViewId="0">
      <selection activeCell="K18" sqref="K18"/>
    </sheetView>
  </sheetViews>
  <sheetFormatPr baseColWidth="10" defaultColWidth="8.6640625" defaultRowHeight="15"/>
  <cols>
    <col min="1" max="1" width="8.6640625" style="2"/>
    <col min="2" max="2" width="25.83203125" style="2" customWidth="1"/>
    <col min="3" max="3" width="11" style="2" customWidth="1"/>
    <col min="4" max="4" width="14.6640625" style="3" bestFit="1" customWidth="1"/>
    <col min="5" max="5" width="12.83203125" style="4" customWidth="1"/>
    <col min="6" max="6" width="10.83203125" style="2" customWidth="1"/>
    <col min="7" max="7" width="17.5" style="2" customWidth="1"/>
    <col min="8" max="8" width="17.5" style="5" customWidth="1"/>
    <col min="9" max="16384" width="8.6640625" style="2"/>
  </cols>
  <sheetData>
    <row r="1" spans="2:13" ht="129" customHeight="1"/>
    <row r="3" spans="2:13" ht="14.5" customHeight="1">
      <c r="C3" s="77" t="s">
        <v>42</v>
      </c>
      <c r="D3" s="77"/>
      <c r="E3" s="77"/>
      <c r="F3" s="77"/>
      <c r="G3" s="17"/>
      <c r="H3" s="57"/>
      <c r="I3" s="17"/>
      <c r="J3" s="17"/>
    </row>
    <row r="4" spans="2:13">
      <c r="C4" s="77"/>
      <c r="D4" s="77"/>
      <c r="E4" s="77"/>
      <c r="F4" s="77"/>
      <c r="G4" s="17"/>
      <c r="H4" s="57"/>
      <c r="I4" s="17"/>
      <c r="J4" s="17"/>
    </row>
    <row r="5" spans="2:13">
      <c r="C5" s="77"/>
      <c r="D5" s="77"/>
      <c r="E5" s="77"/>
      <c r="F5" s="77"/>
      <c r="G5" s="17"/>
      <c r="H5" s="57"/>
      <c r="I5" s="17"/>
      <c r="J5" s="17"/>
    </row>
    <row r="6" spans="2:13">
      <c r="C6" s="16"/>
      <c r="D6" s="16"/>
      <c r="E6" s="16"/>
      <c r="F6" s="17"/>
      <c r="G6" s="17"/>
      <c r="H6" s="57"/>
      <c r="I6" s="17"/>
      <c r="J6" s="17"/>
    </row>
    <row r="7" spans="2:13">
      <c r="C7" s="17"/>
      <c r="D7" s="58"/>
      <c r="E7" s="57"/>
      <c r="F7" s="17"/>
      <c r="G7" s="17"/>
      <c r="H7" s="57"/>
      <c r="I7" s="17"/>
      <c r="J7" s="17"/>
    </row>
    <row r="8" spans="2:13" ht="32" customHeight="1">
      <c r="B8" s="59"/>
      <c r="C8" s="73">
        <v>2023</v>
      </c>
      <c r="D8" s="73"/>
      <c r="E8" s="73"/>
      <c r="F8" s="73" t="s">
        <v>43</v>
      </c>
      <c r="G8" s="73"/>
      <c r="H8" s="73"/>
      <c r="I8" s="17"/>
      <c r="J8" s="77" t="s">
        <v>44</v>
      </c>
      <c r="K8" s="78"/>
      <c r="L8" s="78"/>
      <c r="M8" s="78"/>
    </row>
    <row r="9" spans="2:13" ht="25" customHeight="1">
      <c r="B9" s="39" t="s">
        <v>45</v>
      </c>
      <c r="C9" s="39" t="s">
        <v>46</v>
      </c>
      <c r="D9" s="67" t="s">
        <v>47</v>
      </c>
      <c r="E9" s="68" t="s">
        <v>48</v>
      </c>
      <c r="F9" s="39" t="s">
        <v>46</v>
      </c>
      <c r="G9" s="39" t="s">
        <v>47</v>
      </c>
      <c r="H9" s="68" t="s">
        <v>48</v>
      </c>
      <c r="J9" s="78"/>
      <c r="K9" s="78"/>
      <c r="L9" s="78"/>
      <c r="M9" s="78"/>
    </row>
    <row r="10" spans="2:13">
      <c r="B10" s="33" t="s">
        <v>49</v>
      </c>
      <c r="C10" s="33"/>
      <c r="D10" s="42"/>
      <c r="E10" s="60" t="e">
        <f>D10/$D$24</f>
        <v>#DIV/0!</v>
      </c>
      <c r="F10" s="33">
        <f>COUNTIF(Table2[Likely 2024 Gift],"&gt;=1,000,000")</f>
        <v>0</v>
      </c>
      <c r="G10" s="20">
        <f>SUMIF(Table2[Likely 2024 Gift],"&gt;=1,000,000")</f>
        <v>0</v>
      </c>
      <c r="H10" s="60" t="e">
        <f>G10/$G$24</f>
        <v>#DIV/0!</v>
      </c>
      <c r="J10" s="78"/>
      <c r="K10" s="78"/>
      <c r="L10" s="78"/>
      <c r="M10" s="78"/>
    </row>
    <row r="11" spans="2:13">
      <c r="B11" s="56" t="s">
        <v>50</v>
      </c>
      <c r="C11" s="33"/>
      <c r="D11" s="42"/>
      <c r="E11" s="60" t="e">
        <f t="shared" ref="E11:E16" si="0">D11/$D$24</f>
        <v>#DIV/0!</v>
      </c>
      <c r="F11" s="33">
        <f>COUNTIFS(Table2[Likely 2024 Gift],"&gt;=500,000",Table2[Likely 2024 Gift],"&lt;1,000,000")</f>
        <v>0</v>
      </c>
      <c r="G11" s="20">
        <f>SUMIFS(Table2[Likely 2024 Gift],Table2[Likely 2024 Gift],"&gt;=500,000",Table2[Likely 2024 Gift],"&lt;1,000,000")</f>
        <v>0</v>
      </c>
      <c r="H11" s="60" t="e">
        <f t="shared" ref="H11:H16" si="1">G11/$G$24</f>
        <v>#DIV/0!</v>
      </c>
      <c r="J11" s="78"/>
      <c r="K11" s="78"/>
      <c r="L11" s="78"/>
      <c r="M11" s="78"/>
    </row>
    <row r="12" spans="2:13">
      <c r="B12" s="56" t="s">
        <v>51</v>
      </c>
      <c r="C12" s="33"/>
      <c r="D12" s="42"/>
      <c r="E12" s="60" t="e">
        <f t="shared" si="0"/>
        <v>#DIV/0!</v>
      </c>
      <c r="F12" s="33">
        <f>COUNTIFS(Table2[Likely 2024 Gift],"&gt;=250,000",Table2[Likely 2024 Gift],"&lt;500,000")</f>
        <v>0</v>
      </c>
      <c r="G12" s="20">
        <f>SUMIFS(Table2[Likely 2024 Gift],Table2[Likely 2024 Gift],"&gt;=250,000",Table2[Likely 2024 Gift],"&lt;500,000")</f>
        <v>0</v>
      </c>
      <c r="H12" s="60" t="e">
        <f t="shared" si="1"/>
        <v>#DIV/0!</v>
      </c>
      <c r="J12" s="78"/>
      <c r="K12" s="78"/>
      <c r="L12" s="78"/>
      <c r="M12" s="78"/>
    </row>
    <row r="13" spans="2:13">
      <c r="B13" s="56" t="s">
        <v>52</v>
      </c>
      <c r="C13" s="33"/>
      <c r="D13" s="42"/>
      <c r="E13" s="60" t="e">
        <f t="shared" si="0"/>
        <v>#DIV/0!</v>
      </c>
      <c r="F13" s="33">
        <f>COUNTIFS(Table2[Likely 2024 Gift],"&gt;=100,000",Table2[Likely 2024 Gift],"&lt;250,000")</f>
        <v>0</v>
      </c>
      <c r="G13" s="20">
        <f>SUMIFS(Table2[Likely 2024 Gift],Table2[Likely 2024 Gift],"&gt;=100,000",Table2[Likely 2024 Gift],"&lt;250,000")</f>
        <v>0</v>
      </c>
      <c r="H13" s="60" t="e">
        <f t="shared" si="1"/>
        <v>#DIV/0!</v>
      </c>
      <c r="J13" s="78"/>
      <c r="K13" s="78"/>
      <c r="L13" s="78"/>
      <c r="M13" s="78"/>
    </row>
    <row r="14" spans="2:13">
      <c r="B14" s="56" t="s">
        <v>53</v>
      </c>
      <c r="C14" s="33"/>
      <c r="D14" s="42"/>
      <c r="E14" s="60" t="e">
        <f t="shared" si="0"/>
        <v>#DIV/0!</v>
      </c>
      <c r="F14" s="33">
        <f>COUNTIFS(Table2[Likely 2024 Gift],"&gt;=50,000",Table2[Likely 2024 Gift],"&lt;100,000")</f>
        <v>0</v>
      </c>
      <c r="G14" s="20">
        <f>SUMIFS(Table2[Likely 2024 Gift],Table2[Likely 2024 Gift],"&gt;=50,000",Table2[Likely 2024 Gift],"&lt;100,000")</f>
        <v>0</v>
      </c>
      <c r="H14" s="60" t="e">
        <f t="shared" si="1"/>
        <v>#DIV/0!</v>
      </c>
      <c r="J14" s="78"/>
      <c r="K14" s="78"/>
      <c r="L14" s="78"/>
      <c r="M14" s="78"/>
    </row>
    <row r="15" spans="2:13">
      <c r="B15" s="56" t="s">
        <v>54</v>
      </c>
      <c r="C15" s="61"/>
      <c r="D15" s="42"/>
      <c r="E15" s="60" t="e">
        <f t="shared" si="0"/>
        <v>#DIV/0!</v>
      </c>
      <c r="F15" s="33">
        <f>COUNTIFS(Table2[Likely 2024 Gift],"&gt;=25,000",Table2[Likely 2024 Gift],"&lt;50,000")</f>
        <v>0</v>
      </c>
      <c r="G15" s="20">
        <f>SUMIFS(Table2[Likely 2024 Gift],Table2[Likely 2024 Gift],"&gt;=25,000",Table2[Likely 2024 Gift],"&lt;50,000")</f>
        <v>0</v>
      </c>
      <c r="H15" s="60" t="e">
        <f t="shared" si="1"/>
        <v>#DIV/0!</v>
      </c>
      <c r="J15" s="78"/>
      <c r="K15" s="78"/>
      <c r="L15" s="78"/>
      <c r="M15" s="78"/>
    </row>
    <row r="16" spans="2:13">
      <c r="B16" s="56" t="s">
        <v>55</v>
      </c>
      <c r="C16" s="33"/>
      <c r="D16" s="42"/>
      <c r="E16" s="60" t="e">
        <f t="shared" si="0"/>
        <v>#DIV/0!</v>
      </c>
      <c r="F16" s="33">
        <f>COUNTIFS(Table2[Likely 2024 Gift],"&gt;=10,000",Table2[Likely 2024 Gift],"&lt;25,000")</f>
        <v>0</v>
      </c>
      <c r="G16" s="20">
        <f>SUMIFS(Table2[Likely 2024 Gift],Table2[Likely 2024 Gift],"&gt;=10,000",Table2[Likely 2024 Gift],"&lt;25,000")</f>
        <v>0</v>
      </c>
      <c r="H16" s="60" t="e">
        <f t="shared" si="1"/>
        <v>#DIV/0!</v>
      </c>
    </row>
    <row r="17" spans="2:8">
      <c r="B17" s="62" t="s">
        <v>56</v>
      </c>
      <c r="C17" s="63">
        <f>SUM(C10:C16)</f>
        <v>0</v>
      </c>
      <c r="D17" s="64">
        <f>SUM(D10:D16)</f>
        <v>0</v>
      </c>
      <c r="E17" s="65" t="e">
        <f>D17/D24</f>
        <v>#DIV/0!</v>
      </c>
      <c r="F17" s="63">
        <f>SUM(F10:F16)</f>
        <v>0</v>
      </c>
      <c r="G17" s="66">
        <f>SUM(G10:G16)</f>
        <v>0</v>
      </c>
      <c r="H17" s="65" t="e">
        <f>G17/G24</f>
        <v>#DIV/0!</v>
      </c>
    </row>
    <row r="18" spans="2:8">
      <c r="B18" s="56" t="s">
        <v>57</v>
      </c>
      <c r="C18" s="33"/>
      <c r="D18" s="42"/>
      <c r="E18" s="60" t="e">
        <f>D18/$D$24</f>
        <v>#DIV/0!</v>
      </c>
      <c r="F18" s="33">
        <v>0</v>
      </c>
      <c r="G18" s="20">
        <v>0</v>
      </c>
      <c r="H18" s="60" t="e">
        <f>G18/$G$24</f>
        <v>#DIV/0!</v>
      </c>
    </row>
    <row r="19" spans="2:8">
      <c r="B19" s="56" t="s">
        <v>58</v>
      </c>
      <c r="C19" s="33"/>
      <c r="D19" s="42"/>
      <c r="E19" s="60" t="e">
        <f t="shared" ref="E19:E22" si="2">D19/$D$24</f>
        <v>#DIV/0!</v>
      </c>
      <c r="F19" s="33">
        <v>0</v>
      </c>
      <c r="G19" s="20">
        <v>0</v>
      </c>
      <c r="H19" s="60" t="e">
        <f t="shared" ref="H19:H22" si="3">G19/$G$24</f>
        <v>#DIV/0!</v>
      </c>
    </row>
    <row r="20" spans="2:8">
      <c r="B20" s="56" t="s">
        <v>59</v>
      </c>
      <c r="C20" s="33"/>
      <c r="D20" s="42"/>
      <c r="E20" s="60" t="e">
        <f t="shared" si="2"/>
        <v>#DIV/0!</v>
      </c>
      <c r="F20" s="33">
        <v>0</v>
      </c>
      <c r="G20" s="20">
        <v>0</v>
      </c>
      <c r="H20" s="60" t="e">
        <f t="shared" si="3"/>
        <v>#DIV/0!</v>
      </c>
    </row>
    <row r="21" spans="2:8">
      <c r="B21" s="56" t="s">
        <v>60</v>
      </c>
      <c r="C21" s="33"/>
      <c r="D21" s="42"/>
      <c r="E21" s="60" t="e">
        <f t="shared" si="2"/>
        <v>#DIV/0!</v>
      </c>
      <c r="F21" s="33">
        <v>0</v>
      </c>
      <c r="G21" s="20">
        <v>0</v>
      </c>
      <c r="H21" s="60" t="e">
        <f t="shared" si="3"/>
        <v>#DIV/0!</v>
      </c>
    </row>
    <row r="22" spans="2:8">
      <c r="B22" s="56" t="s">
        <v>61</v>
      </c>
      <c r="C22" s="33"/>
      <c r="D22" s="42"/>
      <c r="E22" s="60" t="e">
        <f t="shared" si="2"/>
        <v>#DIV/0!</v>
      </c>
      <c r="F22" s="33">
        <v>0</v>
      </c>
      <c r="G22" s="20">
        <v>0</v>
      </c>
      <c r="H22" s="60" t="e">
        <f t="shared" si="3"/>
        <v>#DIV/0!</v>
      </c>
    </row>
    <row r="23" spans="2:8">
      <c r="B23" s="63" t="s">
        <v>62</v>
      </c>
      <c r="C23" s="63">
        <f>SUM(C18:C22)</f>
        <v>0</v>
      </c>
      <c r="D23" s="64">
        <f>SUM(D18:D22)</f>
        <v>0</v>
      </c>
      <c r="E23" s="65" t="e">
        <f>D23/D24</f>
        <v>#DIV/0!</v>
      </c>
      <c r="F23" s="63">
        <f>SUM(F18:F22)</f>
        <v>0</v>
      </c>
      <c r="G23" s="66">
        <f>SUM(G18:G21)</f>
        <v>0</v>
      </c>
      <c r="H23" s="65" t="e">
        <f>G23/G24</f>
        <v>#DIV/0!</v>
      </c>
    </row>
    <row r="24" spans="2:8" ht="26" customHeight="1">
      <c r="B24" s="39" t="s">
        <v>63</v>
      </c>
      <c r="C24" s="39">
        <f>C23+C17</f>
        <v>0</v>
      </c>
      <c r="D24" s="67">
        <f>D17+D23</f>
        <v>0</v>
      </c>
      <c r="E24" s="68"/>
      <c r="F24" s="39">
        <f>F23+F17</f>
        <v>0</v>
      </c>
      <c r="G24" s="69">
        <f>G23+G17</f>
        <v>0</v>
      </c>
      <c r="H24" s="68"/>
    </row>
  </sheetData>
  <mergeCells count="4">
    <mergeCell ref="F8:H8"/>
    <mergeCell ref="C8:E8"/>
    <mergeCell ref="J8:M15"/>
    <mergeCell ref="C3:F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58DEE-6D2F-4E78-B0AC-5F04449B46E8}">
  <dimension ref="D1:V55"/>
  <sheetViews>
    <sheetView workbookViewId="0">
      <selection activeCell="U58" sqref="U58"/>
    </sheetView>
  </sheetViews>
  <sheetFormatPr baseColWidth="10" defaultColWidth="8.6640625" defaultRowHeight="15"/>
  <cols>
    <col min="1" max="3" width="8.6640625" style="2"/>
    <col min="4" max="4" width="17.83203125" style="2" customWidth="1"/>
    <col min="5" max="16" width="11.33203125" style="1" customWidth="1"/>
    <col min="17" max="17" width="14.1640625" style="1" customWidth="1"/>
    <col min="18" max="18" width="15" style="2" customWidth="1"/>
    <col min="19" max="16384" width="8.6640625" style="2"/>
  </cols>
  <sheetData>
    <row r="1" spans="4:22" ht="166" customHeight="1"/>
    <row r="2" spans="4:22" ht="67" customHeight="1"/>
    <row r="4" spans="4:22" ht="65.25" customHeight="1">
      <c r="D4" s="74" t="s">
        <v>64</v>
      </c>
      <c r="E4" s="74"/>
      <c r="F4" s="74"/>
      <c r="G4" s="74"/>
      <c r="H4" s="14"/>
      <c r="I4" s="74" t="s">
        <v>65</v>
      </c>
      <c r="J4" s="74"/>
      <c r="K4" s="74"/>
      <c r="L4" s="74"/>
      <c r="M4" s="74"/>
      <c r="N4" s="38"/>
      <c r="O4" s="74" t="s">
        <v>66</v>
      </c>
      <c r="P4" s="74"/>
      <c r="Q4" s="74"/>
      <c r="R4" s="74"/>
      <c r="S4" s="38"/>
      <c r="T4" s="74" t="s">
        <v>67</v>
      </c>
      <c r="U4" s="74"/>
      <c r="V4" s="74"/>
    </row>
    <row r="5" spans="4:22">
      <c r="D5" s="79"/>
      <c r="E5" s="79"/>
      <c r="F5" s="79"/>
      <c r="G5" s="79"/>
      <c r="H5" s="36"/>
      <c r="I5" s="36"/>
      <c r="J5" s="37"/>
      <c r="K5" s="37"/>
      <c r="L5" s="37"/>
      <c r="M5" s="37"/>
      <c r="N5" s="37"/>
      <c r="O5" s="37"/>
      <c r="P5" s="37"/>
      <c r="Q5" s="37"/>
      <c r="R5" s="37"/>
      <c r="S5" s="37"/>
      <c r="T5" s="37"/>
      <c r="U5" s="37"/>
      <c r="V5" s="37"/>
    </row>
    <row r="6" spans="4:22">
      <c r="D6" s="79"/>
      <c r="E6" s="79"/>
      <c r="F6" s="79"/>
      <c r="G6" s="79"/>
      <c r="H6" s="37"/>
      <c r="I6" s="37"/>
      <c r="J6" s="37"/>
      <c r="K6" s="37"/>
      <c r="L6" s="37"/>
      <c r="M6" s="37"/>
      <c r="N6" s="37"/>
      <c r="O6" s="37"/>
      <c r="P6" s="37"/>
      <c r="Q6" s="37"/>
      <c r="R6" s="37"/>
      <c r="S6" s="37"/>
      <c r="T6" s="37"/>
      <c r="U6" s="37"/>
      <c r="V6" s="37"/>
    </row>
    <row r="7" spans="4:22" ht="26" customHeight="1">
      <c r="D7" s="33"/>
      <c r="E7" s="39" t="s">
        <v>68</v>
      </c>
      <c r="F7" s="39" t="s">
        <v>69</v>
      </c>
      <c r="G7" s="39" t="s">
        <v>70</v>
      </c>
      <c r="H7" s="39" t="s">
        <v>71</v>
      </c>
      <c r="I7" s="39" t="s">
        <v>72</v>
      </c>
      <c r="J7" s="39" t="s">
        <v>73</v>
      </c>
      <c r="K7" s="39" t="s">
        <v>74</v>
      </c>
      <c r="L7" s="39" t="s">
        <v>75</v>
      </c>
      <c r="M7" s="39" t="s">
        <v>76</v>
      </c>
      <c r="N7" s="39" t="s">
        <v>77</v>
      </c>
      <c r="O7" s="39" t="s">
        <v>78</v>
      </c>
      <c r="P7" s="39" t="s">
        <v>79</v>
      </c>
      <c r="Q7" s="39" t="s">
        <v>20</v>
      </c>
      <c r="R7" s="39" t="s">
        <v>80</v>
      </c>
      <c r="S7" s="37"/>
      <c r="T7" s="37"/>
      <c r="U7" s="37"/>
      <c r="V7" s="37"/>
    </row>
    <row r="8" spans="4:22">
      <c r="D8" s="33"/>
      <c r="E8" s="40"/>
      <c r="F8" s="40"/>
      <c r="G8" s="40"/>
      <c r="H8" s="40"/>
      <c r="I8" s="40"/>
      <c r="J8" s="40"/>
      <c r="K8" s="40"/>
      <c r="L8" s="40"/>
      <c r="M8" s="40"/>
      <c r="N8" s="40"/>
      <c r="O8" s="40"/>
      <c r="P8" s="40"/>
      <c r="Q8" s="40"/>
      <c r="R8" s="32"/>
      <c r="S8" s="37"/>
      <c r="T8" s="37"/>
      <c r="U8" s="37"/>
      <c r="V8" s="37"/>
    </row>
    <row r="9" spans="4:22">
      <c r="D9" s="47" t="s">
        <v>81</v>
      </c>
      <c r="E9" s="48">
        <v>100</v>
      </c>
      <c r="F9" s="48">
        <v>100</v>
      </c>
      <c r="G9" s="48">
        <v>100</v>
      </c>
      <c r="H9" s="48">
        <v>2500</v>
      </c>
      <c r="I9" s="48">
        <v>2500</v>
      </c>
      <c r="J9" s="48">
        <v>100</v>
      </c>
      <c r="K9" s="48">
        <v>100</v>
      </c>
      <c r="L9" s="48">
        <v>100</v>
      </c>
      <c r="M9" s="48">
        <v>100</v>
      </c>
      <c r="N9" s="48">
        <v>100</v>
      </c>
      <c r="O9" s="48">
        <v>7000</v>
      </c>
      <c r="P9" s="48">
        <v>2500</v>
      </c>
      <c r="Q9" s="41">
        <f>SUM(E9:P9)</f>
        <v>15300</v>
      </c>
      <c r="R9" s="32"/>
      <c r="S9" s="37"/>
      <c r="T9" s="37"/>
      <c r="U9" s="37"/>
      <c r="V9" s="37"/>
    </row>
    <row r="10" spans="4:22">
      <c r="D10" s="49" t="s">
        <v>82</v>
      </c>
      <c r="E10" s="42"/>
      <c r="F10" s="42"/>
      <c r="G10" s="50">
        <v>150</v>
      </c>
      <c r="H10" s="50">
        <v>30000</v>
      </c>
      <c r="I10" s="50">
        <v>35000</v>
      </c>
      <c r="J10" s="50">
        <v>1000</v>
      </c>
      <c r="K10" s="42"/>
      <c r="L10" s="42"/>
      <c r="M10" s="42"/>
      <c r="N10" s="50">
        <v>25000</v>
      </c>
      <c r="O10" s="50">
        <v>50000</v>
      </c>
      <c r="P10" s="50">
        <v>50000</v>
      </c>
      <c r="Q10" s="41">
        <f t="shared" ref="Q10:Q53" si="0">SUM(E10:P10)</f>
        <v>191150</v>
      </c>
      <c r="R10" s="32"/>
      <c r="S10" s="37"/>
      <c r="T10" s="37"/>
      <c r="U10" s="37"/>
      <c r="V10" s="37"/>
    </row>
    <row r="11" spans="4:22">
      <c r="D11" s="55" t="s">
        <v>39</v>
      </c>
      <c r="E11" s="42"/>
      <c r="F11" s="42"/>
      <c r="G11" s="42"/>
      <c r="H11" s="42"/>
      <c r="I11" s="42"/>
      <c r="J11" s="42"/>
      <c r="K11" s="42"/>
      <c r="L11" s="42"/>
      <c r="M11" s="42"/>
      <c r="N11" s="42"/>
      <c r="O11" s="42"/>
      <c r="P11" s="42"/>
      <c r="Q11" s="41">
        <f t="shared" si="0"/>
        <v>0</v>
      </c>
      <c r="R11" s="32"/>
      <c r="S11" s="37"/>
      <c r="T11" s="37"/>
      <c r="U11" s="37"/>
      <c r="V11" s="37"/>
    </row>
    <row r="12" spans="4:22">
      <c r="D12" s="53" t="s">
        <v>19</v>
      </c>
      <c r="E12" s="42"/>
      <c r="F12" s="42"/>
      <c r="G12" s="42"/>
      <c r="H12" s="42"/>
      <c r="I12" s="42"/>
      <c r="J12" s="42"/>
      <c r="K12" s="42"/>
      <c r="L12" s="42"/>
      <c r="M12" s="42"/>
      <c r="N12" s="42"/>
      <c r="O12" s="42"/>
      <c r="P12" s="42"/>
      <c r="Q12" s="41">
        <f t="shared" si="0"/>
        <v>0</v>
      </c>
      <c r="R12" s="32"/>
      <c r="S12" s="37"/>
      <c r="T12" s="37"/>
      <c r="U12" s="37"/>
      <c r="V12" s="37"/>
    </row>
    <row r="13" spans="4:22">
      <c r="D13" s="53" t="s">
        <v>19</v>
      </c>
      <c r="E13" s="42"/>
      <c r="F13" s="42"/>
      <c r="G13" s="42"/>
      <c r="H13" s="42"/>
      <c r="I13" s="42"/>
      <c r="J13" s="42"/>
      <c r="K13" s="42"/>
      <c r="L13" s="42"/>
      <c r="M13" s="42"/>
      <c r="N13" s="42"/>
      <c r="O13" s="42"/>
      <c r="P13" s="42"/>
      <c r="Q13" s="41">
        <f t="shared" si="0"/>
        <v>0</v>
      </c>
      <c r="R13" s="32"/>
      <c r="S13" s="37"/>
      <c r="T13" s="37"/>
      <c r="U13" s="37"/>
      <c r="V13" s="37"/>
    </row>
    <row r="14" spans="4:22">
      <c r="D14" s="53" t="s">
        <v>19</v>
      </c>
      <c r="E14" s="42"/>
      <c r="F14" s="42"/>
      <c r="G14" s="42"/>
      <c r="H14" s="42"/>
      <c r="I14" s="42"/>
      <c r="J14" s="42"/>
      <c r="K14" s="42"/>
      <c r="L14" s="42"/>
      <c r="M14" s="42"/>
      <c r="N14" s="42"/>
      <c r="O14" s="42"/>
      <c r="P14" s="42"/>
      <c r="Q14" s="41">
        <f t="shared" si="0"/>
        <v>0</v>
      </c>
      <c r="R14" s="32"/>
      <c r="S14" s="37"/>
      <c r="T14" s="37"/>
      <c r="U14" s="37"/>
      <c r="V14" s="37"/>
    </row>
    <row r="15" spans="4:22">
      <c r="D15" s="53" t="s">
        <v>19</v>
      </c>
      <c r="E15" s="42"/>
      <c r="F15" s="42"/>
      <c r="G15" s="42"/>
      <c r="H15" s="42"/>
      <c r="I15" s="42"/>
      <c r="J15" s="42"/>
      <c r="K15" s="42"/>
      <c r="L15" s="42"/>
      <c r="M15" s="42"/>
      <c r="N15" s="42"/>
      <c r="O15" s="42"/>
      <c r="P15" s="42"/>
      <c r="Q15" s="41">
        <f t="shared" si="0"/>
        <v>0</v>
      </c>
      <c r="R15" s="32"/>
      <c r="S15" s="37"/>
      <c r="T15" s="37"/>
      <c r="U15" s="37"/>
      <c r="V15" s="37"/>
    </row>
    <row r="16" spans="4:22">
      <c r="D16" s="47" t="s">
        <v>83</v>
      </c>
      <c r="E16" s="48">
        <v>250000</v>
      </c>
      <c r="F16" s="42"/>
      <c r="G16" s="42"/>
      <c r="H16" s="42"/>
      <c r="I16" s="42"/>
      <c r="J16" s="42"/>
      <c r="K16" s="42"/>
      <c r="L16" s="42"/>
      <c r="M16" s="42"/>
      <c r="N16" s="42"/>
      <c r="O16" s="42"/>
      <c r="P16" s="42"/>
      <c r="Q16" s="41">
        <f t="shared" si="0"/>
        <v>250000</v>
      </c>
      <c r="R16" s="32"/>
      <c r="S16" s="37"/>
      <c r="T16" s="37"/>
      <c r="U16" s="37"/>
      <c r="V16" s="37"/>
    </row>
    <row r="17" spans="4:22">
      <c r="D17" s="47" t="s">
        <v>84</v>
      </c>
      <c r="E17" s="42"/>
      <c r="F17" s="48">
        <v>250000</v>
      </c>
      <c r="G17" s="42"/>
      <c r="H17" s="42"/>
      <c r="I17" s="42"/>
      <c r="J17" s="42"/>
      <c r="K17" s="42"/>
      <c r="L17" s="42"/>
      <c r="M17" s="42"/>
      <c r="N17" s="42"/>
      <c r="O17" s="42"/>
      <c r="P17" s="42"/>
      <c r="Q17" s="41">
        <f t="shared" si="0"/>
        <v>250000</v>
      </c>
      <c r="R17" s="32"/>
      <c r="S17" s="37"/>
      <c r="T17" s="37"/>
      <c r="U17" s="37"/>
      <c r="V17" s="37"/>
    </row>
    <row r="18" spans="4:22">
      <c r="D18" s="47" t="s">
        <v>84</v>
      </c>
      <c r="E18" s="42"/>
      <c r="F18" s="42"/>
      <c r="G18" s="48">
        <v>50000</v>
      </c>
      <c r="H18" s="42"/>
      <c r="I18" s="42"/>
      <c r="J18" s="42"/>
      <c r="K18" s="42"/>
      <c r="L18" s="42"/>
      <c r="M18" s="42"/>
      <c r="N18" s="42"/>
      <c r="O18" s="42"/>
      <c r="P18" s="42"/>
      <c r="Q18" s="41">
        <f t="shared" si="0"/>
        <v>50000</v>
      </c>
      <c r="R18" s="32"/>
      <c r="S18" s="37"/>
      <c r="T18" s="37"/>
      <c r="U18" s="37"/>
      <c r="V18" s="37"/>
    </row>
    <row r="19" spans="4:22">
      <c r="D19" s="47" t="s">
        <v>84</v>
      </c>
      <c r="E19" s="42"/>
      <c r="F19" s="42"/>
      <c r="G19" s="48">
        <v>50000</v>
      </c>
      <c r="H19" s="42"/>
      <c r="I19" s="42"/>
      <c r="J19" s="42"/>
      <c r="K19" s="42"/>
      <c r="L19" s="42"/>
      <c r="M19" s="42"/>
      <c r="N19" s="42"/>
      <c r="O19" s="42"/>
      <c r="P19" s="42"/>
      <c r="Q19" s="41">
        <f t="shared" si="0"/>
        <v>50000</v>
      </c>
      <c r="R19" s="32"/>
      <c r="S19" s="37"/>
      <c r="T19" s="37"/>
      <c r="U19" s="37"/>
      <c r="V19" s="37"/>
    </row>
    <row r="20" spans="4:22">
      <c r="D20" s="47" t="s">
        <v>84</v>
      </c>
      <c r="E20" s="42"/>
      <c r="F20" s="48">
        <v>250000</v>
      </c>
      <c r="G20" s="42"/>
      <c r="H20" s="42"/>
      <c r="I20" s="42"/>
      <c r="J20" s="42"/>
      <c r="K20" s="42"/>
      <c r="L20" s="42"/>
      <c r="M20" s="42"/>
      <c r="N20" s="42"/>
      <c r="O20" s="42"/>
      <c r="P20" s="42"/>
      <c r="Q20" s="41">
        <f t="shared" si="0"/>
        <v>250000</v>
      </c>
      <c r="R20" s="32"/>
      <c r="S20" s="37"/>
      <c r="T20" s="37"/>
      <c r="U20" s="37"/>
      <c r="V20" s="37"/>
    </row>
    <row r="21" spans="4:22">
      <c r="D21" s="47" t="s">
        <v>84</v>
      </c>
      <c r="E21" s="42"/>
      <c r="F21" s="42"/>
      <c r="G21" s="42"/>
      <c r="H21" s="42"/>
      <c r="I21" s="42"/>
      <c r="J21" s="42"/>
      <c r="K21" s="48">
        <v>50000</v>
      </c>
      <c r="L21" s="42"/>
      <c r="M21" s="42"/>
      <c r="N21" s="42"/>
      <c r="O21" s="42"/>
      <c r="P21" s="42"/>
      <c r="Q21" s="41">
        <f t="shared" si="0"/>
        <v>50000</v>
      </c>
      <c r="R21" s="32"/>
      <c r="S21" s="37"/>
      <c r="T21" s="37"/>
      <c r="U21" s="37"/>
      <c r="V21" s="37"/>
    </row>
    <row r="22" spans="4:22">
      <c r="D22" s="47" t="s">
        <v>84</v>
      </c>
      <c r="E22" s="42"/>
      <c r="F22" s="42"/>
      <c r="G22" s="42"/>
      <c r="H22" s="42"/>
      <c r="I22" s="42"/>
      <c r="J22" s="42"/>
      <c r="K22" s="42"/>
      <c r="L22" s="48">
        <v>25000</v>
      </c>
      <c r="M22" s="42"/>
      <c r="N22" s="42"/>
      <c r="O22" s="42"/>
      <c r="P22" s="42"/>
      <c r="Q22" s="41">
        <f t="shared" si="0"/>
        <v>25000</v>
      </c>
      <c r="R22" s="32"/>
      <c r="S22" s="37"/>
      <c r="T22" s="37"/>
      <c r="U22" s="37"/>
      <c r="V22" s="37"/>
    </row>
    <row r="23" spans="4:22">
      <c r="D23" s="47" t="s">
        <v>84</v>
      </c>
      <c r="E23" s="42"/>
      <c r="F23" s="42"/>
      <c r="G23" s="42"/>
      <c r="H23" s="42"/>
      <c r="I23" s="42"/>
      <c r="J23" s="42"/>
      <c r="K23" s="42"/>
      <c r="L23" s="42"/>
      <c r="M23" s="48">
        <v>50000</v>
      </c>
      <c r="N23" s="42"/>
      <c r="O23" s="42"/>
      <c r="P23" s="42"/>
      <c r="Q23" s="41">
        <f t="shared" si="0"/>
        <v>50000</v>
      </c>
      <c r="R23" s="32"/>
      <c r="S23" s="37"/>
      <c r="T23" s="37"/>
      <c r="U23" s="37"/>
      <c r="V23" s="37"/>
    </row>
    <row r="24" spans="4:22">
      <c r="D24" s="47" t="s">
        <v>84</v>
      </c>
      <c r="E24" s="42"/>
      <c r="F24" s="42"/>
      <c r="G24" s="42"/>
      <c r="H24" s="42"/>
      <c r="I24" s="48">
        <v>100000</v>
      </c>
      <c r="J24" s="42"/>
      <c r="K24" s="42"/>
      <c r="L24" s="42"/>
      <c r="M24" s="42"/>
      <c r="N24" s="42"/>
      <c r="O24" s="42"/>
      <c r="P24" s="42"/>
      <c r="Q24" s="41">
        <f t="shared" si="0"/>
        <v>100000</v>
      </c>
      <c r="R24" s="32"/>
      <c r="S24" s="37"/>
      <c r="T24" s="37"/>
      <c r="U24" s="37"/>
      <c r="V24" s="37"/>
    </row>
    <row r="25" spans="4:22">
      <c r="D25" s="47" t="s">
        <v>84</v>
      </c>
      <c r="E25" s="42"/>
      <c r="F25" s="42"/>
      <c r="G25" s="42"/>
      <c r="H25" s="42"/>
      <c r="I25" s="42"/>
      <c r="J25" s="42"/>
      <c r="K25" s="42"/>
      <c r="L25" s="42"/>
      <c r="M25" s="42"/>
      <c r="N25" s="42"/>
      <c r="O25" s="48">
        <v>250000</v>
      </c>
      <c r="P25" s="42"/>
      <c r="Q25" s="41">
        <f t="shared" si="0"/>
        <v>250000</v>
      </c>
      <c r="R25" s="32"/>
      <c r="S25" s="37"/>
      <c r="T25" s="37"/>
      <c r="U25" s="37"/>
      <c r="V25" s="37"/>
    </row>
    <row r="26" spans="4:22">
      <c r="D26" s="47" t="s">
        <v>84</v>
      </c>
      <c r="E26" s="42"/>
      <c r="F26" s="42"/>
      <c r="G26" s="42"/>
      <c r="H26" s="42"/>
      <c r="I26" s="42"/>
      <c r="J26" s="42"/>
      <c r="K26" s="42"/>
      <c r="L26" s="42"/>
      <c r="M26" s="42"/>
      <c r="N26" s="42"/>
      <c r="O26" s="48">
        <v>250000</v>
      </c>
      <c r="P26" s="42"/>
      <c r="Q26" s="41">
        <f t="shared" si="0"/>
        <v>250000</v>
      </c>
      <c r="R26" s="32"/>
      <c r="S26" s="37"/>
      <c r="T26" s="37"/>
      <c r="U26" s="37"/>
      <c r="V26" s="37"/>
    </row>
    <row r="27" spans="4:22">
      <c r="D27" s="47" t="s">
        <v>84</v>
      </c>
      <c r="E27" s="42"/>
      <c r="F27" s="42"/>
      <c r="G27" s="42"/>
      <c r="H27" s="42"/>
      <c r="I27" s="42"/>
      <c r="J27" s="42"/>
      <c r="K27" s="42"/>
      <c r="L27" s="42"/>
      <c r="M27" s="42"/>
      <c r="N27" s="42"/>
      <c r="O27" s="42"/>
      <c r="P27" s="48">
        <v>50000</v>
      </c>
      <c r="Q27" s="41">
        <f t="shared" si="0"/>
        <v>50000</v>
      </c>
      <c r="R27" s="32"/>
      <c r="S27" s="37"/>
      <c r="T27" s="37"/>
      <c r="U27" s="37"/>
      <c r="V27" s="37"/>
    </row>
    <row r="28" spans="4:22">
      <c r="D28" s="51" t="s">
        <v>85</v>
      </c>
      <c r="E28" s="52">
        <v>10000</v>
      </c>
      <c r="F28" s="42"/>
      <c r="G28" s="42"/>
      <c r="H28" s="42"/>
      <c r="I28" s="42"/>
      <c r="J28" s="42"/>
      <c r="K28" s="42"/>
      <c r="L28" s="42"/>
      <c r="M28" s="42"/>
      <c r="N28" s="42"/>
      <c r="O28" s="42"/>
      <c r="P28" s="42"/>
      <c r="Q28" s="41">
        <f t="shared" si="0"/>
        <v>10000</v>
      </c>
      <c r="R28" s="32"/>
      <c r="S28" s="37"/>
      <c r="T28" s="37"/>
      <c r="U28" s="37"/>
      <c r="V28" s="37"/>
    </row>
    <row r="29" spans="4:22">
      <c r="D29" s="51" t="s">
        <v>85</v>
      </c>
      <c r="E29" s="42"/>
      <c r="F29" s="52">
        <v>12500</v>
      </c>
      <c r="G29" s="42"/>
      <c r="H29" s="42"/>
      <c r="I29" s="42"/>
      <c r="J29" s="42"/>
      <c r="K29" s="42"/>
      <c r="L29" s="42"/>
      <c r="M29" s="42"/>
      <c r="N29" s="42"/>
      <c r="O29" s="42"/>
      <c r="P29" s="42"/>
      <c r="Q29" s="41">
        <f t="shared" si="0"/>
        <v>12500</v>
      </c>
      <c r="R29" s="32"/>
      <c r="S29" s="37"/>
      <c r="T29" s="37"/>
      <c r="U29" s="37"/>
      <c r="V29" s="37"/>
    </row>
    <row r="30" spans="4:22">
      <c r="D30" s="51" t="s">
        <v>85</v>
      </c>
      <c r="E30" s="42"/>
      <c r="F30" s="42"/>
      <c r="G30" s="42"/>
      <c r="H30" s="52">
        <v>10000</v>
      </c>
      <c r="I30" s="42"/>
      <c r="J30" s="42"/>
      <c r="K30" s="42"/>
      <c r="L30" s="42"/>
      <c r="M30" s="42"/>
      <c r="N30" s="42"/>
      <c r="O30" s="42"/>
      <c r="P30" s="42"/>
      <c r="Q30" s="41">
        <f t="shared" si="0"/>
        <v>10000</v>
      </c>
      <c r="R30" s="32"/>
      <c r="S30" s="37"/>
      <c r="T30" s="37"/>
      <c r="U30" s="37"/>
      <c r="V30" s="37"/>
    </row>
    <row r="31" spans="4:22">
      <c r="D31" s="51" t="s">
        <v>85</v>
      </c>
      <c r="E31" s="42"/>
      <c r="F31" s="42"/>
      <c r="G31" s="42"/>
      <c r="H31" s="42"/>
      <c r="I31" s="42"/>
      <c r="J31" s="42"/>
      <c r="K31" s="42"/>
      <c r="L31" s="42"/>
      <c r="M31" s="42"/>
      <c r="N31" s="42"/>
      <c r="O31" s="42"/>
      <c r="P31" s="52">
        <v>150000</v>
      </c>
      <c r="Q31" s="41">
        <f t="shared" si="0"/>
        <v>150000</v>
      </c>
      <c r="R31" s="32"/>
      <c r="S31" s="37"/>
      <c r="T31" s="37"/>
      <c r="U31" s="37"/>
      <c r="V31" s="37"/>
    </row>
    <row r="32" spans="4:22">
      <c r="D32" s="51" t="s">
        <v>85</v>
      </c>
      <c r="E32" s="42"/>
      <c r="F32" s="42"/>
      <c r="G32" s="42"/>
      <c r="H32" s="52">
        <v>100000</v>
      </c>
      <c r="I32" s="42"/>
      <c r="J32" s="42"/>
      <c r="K32" s="42"/>
      <c r="L32" s="42"/>
      <c r="M32" s="42"/>
      <c r="N32" s="42"/>
      <c r="O32" s="42"/>
      <c r="P32" s="42"/>
      <c r="Q32" s="41">
        <f t="shared" si="0"/>
        <v>100000</v>
      </c>
      <c r="R32" s="32"/>
      <c r="S32" s="37"/>
      <c r="T32" s="37"/>
      <c r="U32" s="37"/>
      <c r="V32" s="37"/>
    </row>
    <row r="33" spans="4:22">
      <c r="D33" s="51" t="s">
        <v>85</v>
      </c>
      <c r="E33" s="42"/>
      <c r="F33" s="42"/>
      <c r="G33" s="42"/>
      <c r="H33" s="42"/>
      <c r="I33" s="42"/>
      <c r="J33" s="52">
        <v>10000</v>
      </c>
      <c r="K33" s="42"/>
      <c r="L33" s="42"/>
      <c r="M33" s="42"/>
      <c r="N33" s="42"/>
      <c r="O33" s="42"/>
      <c r="P33" s="42"/>
      <c r="Q33" s="41">
        <f t="shared" si="0"/>
        <v>10000</v>
      </c>
      <c r="R33" s="32"/>
      <c r="S33" s="37"/>
      <c r="T33" s="37"/>
      <c r="U33" s="37"/>
      <c r="V33" s="37"/>
    </row>
    <row r="34" spans="4:22">
      <c r="D34" s="51" t="s">
        <v>85</v>
      </c>
      <c r="E34" s="42"/>
      <c r="F34" s="42"/>
      <c r="G34" s="42"/>
      <c r="H34" s="42"/>
      <c r="I34" s="42"/>
      <c r="J34" s="42"/>
      <c r="K34" s="42"/>
      <c r="L34" s="52">
        <v>250000</v>
      </c>
      <c r="M34" s="42"/>
      <c r="N34" s="42"/>
      <c r="O34" s="42"/>
      <c r="P34" s="42"/>
      <c r="Q34" s="41">
        <f t="shared" si="0"/>
        <v>250000</v>
      </c>
      <c r="R34" s="32"/>
      <c r="S34" s="37"/>
      <c r="T34" s="37"/>
      <c r="U34" s="37"/>
      <c r="V34" s="37"/>
    </row>
    <row r="35" spans="4:22">
      <c r="D35" s="51" t="s">
        <v>85</v>
      </c>
      <c r="E35" s="42"/>
      <c r="F35" s="42"/>
      <c r="G35" s="42"/>
      <c r="H35" s="42"/>
      <c r="I35" s="42"/>
      <c r="J35" s="42"/>
      <c r="K35" s="42"/>
      <c r="L35" s="42"/>
      <c r="M35" s="42"/>
      <c r="N35" s="52">
        <v>10000</v>
      </c>
      <c r="O35" s="42"/>
      <c r="P35" s="42"/>
      <c r="Q35" s="41">
        <f t="shared" si="0"/>
        <v>10000</v>
      </c>
      <c r="R35" s="32"/>
      <c r="S35" s="37"/>
      <c r="T35" s="37"/>
      <c r="U35" s="37"/>
      <c r="V35" s="37"/>
    </row>
    <row r="36" spans="4:22">
      <c r="D36" s="51" t="s">
        <v>85</v>
      </c>
      <c r="E36" s="42"/>
      <c r="F36" s="42"/>
      <c r="G36" s="42"/>
      <c r="H36" s="42"/>
      <c r="I36" s="42"/>
      <c r="J36" s="42"/>
      <c r="K36" s="42"/>
      <c r="L36" s="42"/>
      <c r="M36" s="42"/>
      <c r="N36" s="42"/>
      <c r="O36" s="42"/>
      <c r="P36" s="52">
        <v>1000000</v>
      </c>
      <c r="Q36" s="41">
        <f t="shared" si="0"/>
        <v>1000000</v>
      </c>
      <c r="R36" s="32"/>
      <c r="S36" s="37"/>
      <c r="T36" s="37"/>
      <c r="U36" s="37"/>
      <c r="V36" s="37"/>
    </row>
    <row r="37" spans="4:22">
      <c r="D37" s="43" t="s">
        <v>18</v>
      </c>
      <c r="E37" s="54">
        <v>10000</v>
      </c>
      <c r="F37" s="42"/>
      <c r="G37" s="42"/>
      <c r="H37" s="42"/>
      <c r="I37" s="42"/>
      <c r="J37" s="42"/>
      <c r="K37" s="42"/>
      <c r="L37" s="42"/>
      <c r="M37" s="42"/>
      <c r="N37" s="42"/>
      <c r="O37" s="42"/>
      <c r="P37" s="42"/>
      <c r="Q37" s="41">
        <f t="shared" si="0"/>
        <v>10000</v>
      </c>
      <c r="R37" s="32"/>
      <c r="S37" s="37"/>
      <c r="T37" s="37"/>
      <c r="U37" s="37"/>
      <c r="V37" s="37"/>
    </row>
    <row r="38" spans="4:22">
      <c r="D38" s="43" t="s">
        <v>18</v>
      </c>
      <c r="E38" s="54">
        <v>10000</v>
      </c>
      <c r="F38" s="42"/>
      <c r="G38" s="42"/>
      <c r="H38" s="42"/>
      <c r="I38" s="42"/>
      <c r="J38" s="42"/>
      <c r="K38" s="42"/>
      <c r="L38" s="42"/>
      <c r="M38" s="42"/>
      <c r="N38" s="42"/>
      <c r="O38" s="42"/>
      <c r="P38" s="42"/>
      <c r="Q38" s="41">
        <f t="shared" si="0"/>
        <v>10000</v>
      </c>
      <c r="R38" s="32"/>
      <c r="S38" s="37"/>
      <c r="T38" s="37"/>
      <c r="U38" s="37"/>
      <c r="V38" s="37"/>
    </row>
    <row r="39" spans="4:22">
      <c r="D39" s="43" t="s">
        <v>18</v>
      </c>
      <c r="E39" s="42"/>
      <c r="F39" s="54">
        <v>10000</v>
      </c>
      <c r="G39" s="42"/>
      <c r="H39" s="42"/>
      <c r="I39" s="42"/>
      <c r="J39" s="42"/>
      <c r="K39" s="42"/>
      <c r="L39" s="42"/>
      <c r="M39" s="42"/>
      <c r="N39" s="42"/>
      <c r="O39" s="42"/>
      <c r="P39" s="42"/>
      <c r="Q39" s="41">
        <f t="shared" si="0"/>
        <v>10000</v>
      </c>
      <c r="R39" s="32"/>
      <c r="S39" s="37"/>
      <c r="T39" s="37"/>
      <c r="U39" s="37"/>
      <c r="V39" s="37"/>
    </row>
    <row r="40" spans="4:22">
      <c r="D40" s="43" t="s">
        <v>18</v>
      </c>
      <c r="E40" s="42"/>
      <c r="F40" s="42"/>
      <c r="G40" s="42"/>
      <c r="H40" s="42"/>
      <c r="I40" s="42"/>
      <c r="J40" s="42"/>
      <c r="K40" s="42"/>
      <c r="L40" s="42"/>
      <c r="M40" s="42"/>
      <c r="N40" s="42"/>
      <c r="O40" s="42"/>
      <c r="P40" s="54">
        <v>10000</v>
      </c>
      <c r="Q40" s="41">
        <f t="shared" si="0"/>
        <v>10000</v>
      </c>
      <c r="R40" s="32"/>
      <c r="S40" s="37"/>
      <c r="T40" s="37"/>
      <c r="U40" s="37"/>
      <c r="V40" s="37"/>
    </row>
    <row r="41" spans="4:22">
      <c r="D41" s="43" t="s">
        <v>18</v>
      </c>
      <c r="E41" s="42"/>
      <c r="F41" s="42"/>
      <c r="G41" s="42"/>
      <c r="H41" s="42"/>
      <c r="I41" s="42"/>
      <c r="J41" s="42"/>
      <c r="K41" s="42"/>
      <c r="L41" s="42"/>
      <c r="M41" s="42"/>
      <c r="N41" s="42"/>
      <c r="O41" s="54">
        <v>10000</v>
      </c>
      <c r="P41" s="42"/>
      <c r="Q41" s="41">
        <f t="shared" si="0"/>
        <v>10000</v>
      </c>
      <c r="R41" s="32"/>
      <c r="S41" s="37"/>
      <c r="T41" s="37"/>
      <c r="U41" s="37"/>
      <c r="V41" s="37"/>
    </row>
    <row r="42" spans="4:22">
      <c r="D42" s="43" t="s">
        <v>18</v>
      </c>
      <c r="E42" s="42"/>
      <c r="F42" s="42"/>
      <c r="G42" s="42"/>
      <c r="H42" s="42"/>
      <c r="I42" s="42"/>
      <c r="J42" s="42"/>
      <c r="K42" s="42"/>
      <c r="L42" s="42"/>
      <c r="M42" s="42"/>
      <c r="N42" s="42"/>
      <c r="O42" s="42"/>
      <c r="P42" s="54">
        <v>10000</v>
      </c>
      <c r="Q42" s="41">
        <f t="shared" si="0"/>
        <v>10000</v>
      </c>
      <c r="R42" s="32"/>
      <c r="S42" s="37"/>
      <c r="T42" s="37"/>
      <c r="U42" s="37"/>
      <c r="V42" s="37"/>
    </row>
    <row r="43" spans="4:22">
      <c r="D43" s="43" t="s">
        <v>18</v>
      </c>
      <c r="E43" s="42"/>
      <c r="F43" s="42"/>
      <c r="G43" s="42"/>
      <c r="H43" s="42"/>
      <c r="I43" s="42"/>
      <c r="J43" s="42"/>
      <c r="K43" s="42"/>
      <c r="L43" s="54">
        <v>15000</v>
      </c>
      <c r="M43" s="42"/>
      <c r="N43" s="42"/>
      <c r="O43" s="42"/>
      <c r="P43" s="42"/>
      <c r="Q43" s="41">
        <f t="shared" si="0"/>
        <v>15000</v>
      </c>
      <c r="R43" s="32"/>
      <c r="S43" s="37"/>
      <c r="T43" s="37"/>
      <c r="U43" s="37"/>
      <c r="V43" s="37"/>
    </row>
    <row r="44" spans="4:22">
      <c r="D44" s="43" t="s">
        <v>18</v>
      </c>
      <c r="E44" s="42"/>
      <c r="F44" s="42"/>
      <c r="G44" s="42"/>
      <c r="H44" s="42"/>
      <c r="I44" s="42"/>
      <c r="J44" s="42"/>
      <c r="K44" s="42"/>
      <c r="L44" s="54">
        <v>10000</v>
      </c>
      <c r="M44" s="42"/>
      <c r="N44" s="42"/>
      <c r="O44" s="42"/>
      <c r="P44" s="42"/>
      <c r="Q44" s="41">
        <f t="shared" si="0"/>
        <v>10000</v>
      </c>
      <c r="R44" s="32"/>
      <c r="S44" s="37"/>
      <c r="T44" s="37"/>
      <c r="U44" s="37"/>
      <c r="V44" s="37"/>
    </row>
    <row r="45" spans="4:22">
      <c r="D45" s="43" t="s">
        <v>18</v>
      </c>
      <c r="E45" s="54">
        <v>10000</v>
      </c>
      <c r="F45" s="42"/>
      <c r="G45" s="42"/>
      <c r="H45" s="42"/>
      <c r="I45" s="42"/>
      <c r="J45" s="42"/>
      <c r="K45" s="42"/>
      <c r="L45" s="42"/>
      <c r="M45" s="42"/>
      <c r="N45" s="42"/>
      <c r="O45" s="42"/>
      <c r="P45" s="42"/>
      <c r="Q45" s="41">
        <f t="shared" si="0"/>
        <v>10000</v>
      </c>
      <c r="R45" s="32"/>
      <c r="S45" s="37"/>
      <c r="T45" s="37"/>
      <c r="U45" s="37"/>
      <c r="V45" s="37"/>
    </row>
    <row r="46" spans="4:22">
      <c r="D46" s="43" t="s">
        <v>18</v>
      </c>
      <c r="E46" s="42"/>
      <c r="F46" s="42"/>
      <c r="G46" s="42"/>
      <c r="H46" s="54">
        <v>10000</v>
      </c>
      <c r="I46" s="42"/>
      <c r="J46" s="42"/>
      <c r="K46" s="42"/>
      <c r="L46" s="42"/>
      <c r="M46" s="42"/>
      <c r="N46" s="42"/>
      <c r="O46" s="42"/>
      <c r="P46" s="42"/>
      <c r="Q46" s="41">
        <f t="shared" si="0"/>
        <v>10000</v>
      </c>
      <c r="R46" s="32"/>
      <c r="S46" s="37"/>
      <c r="T46" s="37"/>
      <c r="U46" s="37"/>
      <c r="V46" s="37"/>
    </row>
    <row r="47" spans="4:22">
      <c r="D47" s="43" t="s">
        <v>18</v>
      </c>
      <c r="E47" s="42"/>
      <c r="F47" s="42"/>
      <c r="G47" s="42"/>
      <c r="H47" s="42"/>
      <c r="I47" s="54">
        <v>10000</v>
      </c>
      <c r="J47" s="42"/>
      <c r="K47" s="42"/>
      <c r="L47" s="42"/>
      <c r="M47" s="42"/>
      <c r="N47" s="42"/>
      <c r="O47" s="42"/>
      <c r="P47" s="54">
        <v>10000</v>
      </c>
      <c r="Q47" s="41">
        <f t="shared" si="0"/>
        <v>20000</v>
      </c>
      <c r="R47" s="32"/>
      <c r="S47" s="37"/>
      <c r="T47" s="37"/>
      <c r="U47" s="37"/>
      <c r="V47" s="37"/>
    </row>
    <row r="48" spans="4:22">
      <c r="D48" s="43" t="s">
        <v>18</v>
      </c>
      <c r="E48" s="42"/>
      <c r="F48" s="42"/>
      <c r="G48" s="42"/>
      <c r="H48" s="42"/>
      <c r="I48" s="42"/>
      <c r="J48" s="42"/>
      <c r="K48" s="54">
        <v>10000</v>
      </c>
      <c r="L48" s="42"/>
      <c r="M48" s="42"/>
      <c r="N48" s="42"/>
      <c r="O48" s="42"/>
      <c r="P48" s="42"/>
      <c r="Q48" s="41">
        <f t="shared" si="0"/>
        <v>10000</v>
      </c>
      <c r="R48" s="32"/>
      <c r="S48" s="37"/>
      <c r="T48" s="37"/>
      <c r="U48" s="37"/>
      <c r="V48" s="37"/>
    </row>
    <row r="49" spans="4:22">
      <c r="D49" s="43" t="s">
        <v>18</v>
      </c>
      <c r="E49" s="42"/>
      <c r="F49" s="42"/>
      <c r="G49" s="42"/>
      <c r="H49" s="42"/>
      <c r="I49" s="42"/>
      <c r="J49" s="42"/>
      <c r="K49" s="42"/>
      <c r="L49" s="54">
        <v>12600</v>
      </c>
      <c r="M49" s="42"/>
      <c r="N49" s="42"/>
      <c r="O49" s="42"/>
      <c r="P49" s="42"/>
      <c r="Q49" s="41">
        <f t="shared" si="0"/>
        <v>12600</v>
      </c>
      <c r="R49" s="32"/>
      <c r="S49" s="37"/>
      <c r="T49" s="37"/>
      <c r="U49" s="37"/>
      <c r="V49" s="37"/>
    </row>
    <row r="50" spans="4:22">
      <c r="D50" s="43" t="s">
        <v>18</v>
      </c>
      <c r="E50" s="42"/>
      <c r="F50" s="42"/>
      <c r="G50" s="42"/>
      <c r="H50" s="42"/>
      <c r="I50" s="42"/>
      <c r="J50" s="42"/>
      <c r="K50" s="42"/>
      <c r="L50" s="42"/>
      <c r="M50" s="54">
        <v>250000</v>
      </c>
      <c r="N50" s="42"/>
      <c r="O50" s="42"/>
      <c r="P50" s="42"/>
      <c r="Q50" s="41">
        <f t="shared" si="0"/>
        <v>250000</v>
      </c>
      <c r="R50" s="32"/>
      <c r="S50" s="37"/>
      <c r="T50" s="37"/>
      <c r="U50" s="37"/>
      <c r="V50" s="37"/>
    </row>
    <row r="51" spans="4:22">
      <c r="D51" s="43" t="s">
        <v>18</v>
      </c>
      <c r="E51" s="42"/>
      <c r="F51" s="42"/>
      <c r="G51" s="42"/>
      <c r="H51" s="42"/>
      <c r="I51" s="42"/>
      <c r="J51" s="42"/>
      <c r="K51" s="42"/>
      <c r="L51" s="42"/>
      <c r="M51" s="54">
        <v>11000</v>
      </c>
      <c r="N51" s="42"/>
      <c r="O51" s="42"/>
      <c r="P51" s="42"/>
      <c r="Q51" s="41">
        <f t="shared" si="0"/>
        <v>11000</v>
      </c>
      <c r="R51" s="32"/>
      <c r="S51" s="37"/>
      <c r="T51" s="37"/>
      <c r="U51" s="37"/>
      <c r="V51" s="37"/>
    </row>
    <row r="52" spans="4:22">
      <c r="D52" s="43" t="s">
        <v>18</v>
      </c>
      <c r="E52" s="42"/>
      <c r="F52" s="42"/>
      <c r="G52" s="42"/>
      <c r="H52" s="42"/>
      <c r="I52" s="42"/>
      <c r="J52" s="42"/>
      <c r="K52" s="42"/>
      <c r="L52" s="42"/>
      <c r="M52" s="42"/>
      <c r="N52" s="54">
        <v>10000</v>
      </c>
      <c r="O52" s="42"/>
      <c r="P52" s="42"/>
      <c r="Q52" s="41">
        <f t="shared" si="0"/>
        <v>10000</v>
      </c>
      <c r="R52" s="32"/>
      <c r="S52" s="37"/>
      <c r="T52" s="37"/>
      <c r="U52" s="37"/>
      <c r="V52" s="37"/>
    </row>
    <row r="53" spans="4:22">
      <c r="D53" s="43" t="s">
        <v>18</v>
      </c>
      <c r="E53" s="42"/>
      <c r="F53" s="42"/>
      <c r="G53" s="42"/>
      <c r="H53" s="42"/>
      <c r="I53" s="42"/>
      <c r="J53" s="42"/>
      <c r="K53" s="42"/>
      <c r="L53" s="42"/>
      <c r="M53" s="42"/>
      <c r="N53" s="42"/>
      <c r="O53" s="54">
        <v>15000</v>
      </c>
      <c r="P53" s="54">
        <v>10000</v>
      </c>
      <c r="Q53" s="41">
        <f t="shared" si="0"/>
        <v>25000</v>
      </c>
      <c r="R53" s="32"/>
      <c r="S53" s="37"/>
      <c r="T53" s="37"/>
      <c r="U53" s="37"/>
      <c r="V53" s="37"/>
    </row>
    <row r="54" spans="4:22">
      <c r="D54" s="44" t="s">
        <v>63</v>
      </c>
      <c r="E54" s="45">
        <f t="shared" ref="E54:Q54" si="1">SUM(E9:E53)</f>
        <v>290100</v>
      </c>
      <c r="F54" s="45">
        <f t="shared" si="1"/>
        <v>522600</v>
      </c>
      <c r="G54" s="45">
        <f t="shared" si="1"/>
        <v>100250</v>
      </c>
      <c r="H54" s="45">
        <f t="shared" si="1"/>
        <v>152500</v>
      </c>
      <c r="I54" s="45">
        <f t="shared" si="1"/>
        <v>147500</v>
      </c>
      <c r="J54" s="45">
        <f t="shared" si="1"/>
        <v>11100</v>
      </c>
      <c r="K54" s="45">
        <f t="shared" si="1"/>
        <v>60100</v>
      </c>
      <c r="L54" s="45">
        <f t="shared" si="1"/>
        <v>312700</v>
      </c>
      <c r="M54" s="45">
        <f t="shared" si="1"/>
        <v>311100</v>
      </c>
      <c r="N54" s="45">
        <f t="shared" si="1"/>
        <v>45100</v>
      </c>
      <c r="O54" s="45">
        <f t="shared" si="1"/>
        <v>582000</v>
      </c>
      <c r="P54" s="45">
        <f t="shared" si="1"/>
        <v>1292500</v>
      </c>
      <c r="Q54" s="46">
        <f t="shared" si="1"/>
        <v>3827550</v>
      </c>
      <c r="R54" s="32"/>
      <c r="S54" s="37"/>
      <c r="T54" s="37"/>
      <c r="U54" s="37"/>
      <c r="V54" s="37"/>
    </row>
    <row r="55" spans="4:22">
      <c r="D55" s="37"/>
      <c r="E55" s="37"/>
      <c r="F55" s="37"/>
      <c r="G55" s="37"/>
      <c r="H55" s="37"/>
      <c r="I55" s="37"/>
      <c r="J55" s="37"/>
      <c r="K55" s="37"/>
      <c r="L55" s="37"/>
      <c r="M55" s="37"/>
      <c r="N55" s="37"/>
      <c r="O55" s="37"/>
      <c r="P55" s="37"/>
      <c r="Q55" s="37"/>
      <c r="R55" s="37"/>
      <c r="S55" s="37"/>
      <c r="T55" s="37"/>
      <c r="U55" s="37"/>
      <c r="V55" s="37"/>
    </row>
  </sheetData>
  <mergeCells count="4">
    <mergeCell ref="D4:G6"/>
    <mergeCell ref="T4:V4"/>
    <mergeCell ref="I4:M4"/>
    <mergeCell ref="O4:R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A6AF1FDEA65E4594B31C2A950C8ACB" ma:contentTypeVersion="12" ma:contentTypeDescription="Create a new document." ma:contentTypeScope="" ma:versionID="22e288a21ae13496d795f5e0b6b3e185">
  <xsd:schema xmlns:xsd="http://www.w3.org/2001/XMLSchema" xmlns:xs="http://www.w3.org/2001/XMLSchema" xmlns:p="http://schemas.microsoft.com/office/2006/metadata/properties" xmlns:ns2="e9c0d15e-90b3-42b2-99a2-dd592ddf8d32" xmlns:ns3="add8f23e-7dc8-4582-8c01-fd343da6c532" targetNamespace="http://schemas.microsoft.com/office/2006/metadata/properties" ma:root="true" ma:fieldsID="fc28819e0c6ab84b9fbc3675b52f0ce6" ns2:_="" ns3:_="">
    <xsd:import namespace="e9c0d15e-90b3-42b2-99a2-dd592ddf8d32"/>
    <xsd:import namespace="add8f23e-7dc8-4582-8c01-fd343da6c53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0d15e-90b3-42b2-99a2-dd592ddf8d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d8f23e-7dc8-4582-8c01-fd343da6c53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254630-E96E-4533-B25C-B43D6FB39AC2}">
  <ds:schemaRefs>
    <ds:schemaRef ds:uri="http://schemas.microsoft.com/sharepoint/v3/contenttype/forms"/>
  </ds:schemaRefs>
</ds:datastoreItem>
</file>

<file path=customXml/itemProps2.xml><?xml version="1.0" encoding="utf-8"?>
<ds:datastoreItem xmlns:ds="http://schemas.openxmlformats.org/officeDocument/2006/customXml" ds:itemID="{024D278F-388B-4218-ABFA-CA6CAC290E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16FF4D-F628-49F7-905C-A0AA78D459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0d15e-90b3-42b2-99a2-dd592ddf8d32"/>
    <ds:schemaRef ds:uri="add8f23e-7dc8-4582-8c01-fd343da6c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Top Donors</vt:lpstr>
      <vt:lpstr>2 Method</vt:lpstr>
      <vt:lpstr>3 Table of Donors</vt:lpstr>
      <vt:lpstr>4 Make a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Meghan Davison</dc:creator>
  <cp:keywords/>
  <dc:description/>
  <cp:lastModifiedBy>Caroline Lentz</cp:lastModifiedBy>
  <cp:revision/>
  <dcterms:created xsi:type="dcterms:W3CDTF">2020-11-11T05:21:17Z</dcterms:created>
  <dcterms:modified xsi:type="dcterms:W3CDTF">2024-03-27T20:16:37Z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0x010100AEA6AF1FDEA65E4594B31C2A950C8ACB</vt:lpwstr>
  </property>
</Properties>
</file>